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8.03.16" sheetId="1" r:id="rId1"/>
  </sheets>
  <definedNames/>
  <calcPr fullCalcOnLoad="1"/>
</workbook>
</file>

<file path=xl/sharedStrings.xml><?xml version="1.0" encoding="utf-8"?>
<sst xmlns="http://schemas.openxmlformats.org/spreadsheetml/2006/main" count="1373" uniqueCount="675">
  <si>
    <t>Код КЕКВ (для бюджетних установ)</t>
  </si>
  <si>
    <t>Очікувана вартість предмета закупівлі</t>
  </si>
  <si>
    <t>Орієнтовний початок проведення процедури закупівлі</t>
  </si>
  <si>
    <t>Примітки</t>
  </si>
  <si>
    <t>Голова комітету з конкурсних торгів</t>
  </si>
  <si>
    <t>___________</t>
  </si>
  <si>
    <t>М.П.</t>
  </si>
  <si>
    <t xml:space="preserve">   (підпис)</t>
  </si>
  <si>
    <t xml:space="preserve">                                                                                            Комунальний заклад "Дніпропетровська клінічна психіатрична лікарня" Дніпропетровської обласної ради", 01985400</t>
  </si>
  <si>
    <t>Процедура закупівлі</t>
  </si>
  <si>
    <t>(найменування замовника, ідентифікаційний код за ЄДРПОУ)</t>
  </si>
  <si>
    <t>Предмет закупівлі</t>
  </si>
  <si>
    <t xml:space="preserve"> </t>
  </si>
  <si>
    <t xml:space="preserve">        Додаток до річного плану на</t>
  </si>
  <si>
    <t>Послуги з відрядження (відрядження)</t>
  </si>
  <si>
    <t>2220</t>
  </si>
  <si>
    <t>січень</t>
  </si>
  <si>
    <t>б</t>
  </si>
  <si>
    <t>сс</t>
  </si>
  <si>
    <t>вісімсот грн. 00 коп.</t>
  </si>
  <si>
    <t>три тисячі шістсот грн. 00 коп.</t>
  </si>
  <si>
    <t>одна тисяча дев'ятсот грн. 00 коп.</t>
  </si>
  <si>
    <t>сто сімдесят вісім тисяч двісті п'ятдесят грн. 00 коп.</t>
  </si>
  <si>
    <t>десять тисяч грн. 00 коп.</t>
  </si>
  <si>
    <t>тринадцять тисяч п'ятсот грн. 00 коп.</t>
  </si>
  <si>
    <t>тридцять вісім тисяч п'ятсот грн. 00 коп.</t>
  </si>
  <si>
    <t>три тисячі сімсот п'ятдесят грн. 00 коп.</t>
  </si>
  <si>
    <t>одинадцять тисяч сімсот чотири грн. 00 коп.</t>
  </si>
  <si>
    <t>чотири тисячі сімсот вісімдесят дві грн. 00 коп.</t>
  </si>
  <si>
    <t>двадцять тисяч грн. 00 коп.</t>
  </si>
  <si>
    <t>п'ятнадцять тисяч 00 коп.</t>
  </si>
  <si>
    <t>вісімнадцять тисяч сто двадцять шість грн. 39 коп.</t>
  </si>
  <si>
    <t>три тисячі грн. 00 коп.</t>
  </si>
  <si>
    <t>десять тисяч п'ятсот грн. 00 коп.</t>
  </si>
  <si>
    <t>п'ять тисяч дев'ятсот шістдесят дев'ять грн. 00 коп.</t>
  </si>
  <si>
    <t>одна тисяча триста тридцять дві грн. 00 коп.</t>
  </si>
  <si>
    <t>чотирнадцять тисяч чотириста грн. 00 коп.</t>
  </si>
  <si>
    <t>одна тисяча вісімдесят грн. 00 коп.</t>
  </si>
  <si>
    <t>п'ятсот шістдесят грн. 00 коп.</t>
  </si>
  <si>
    <t>двадцять дві тисячі сімсот шістдесят п'ять грн. 20 коп.</t>
  </si>
  <si>
    <t>одинадцять тисяч двісті дві грн. 30 коп.</t>
  </si>
  <si>
    <t>п'ятдесят тисяч грн. 00 коп.</t>
  </si>
  <si>
    <t>одна тисяча вісімдесят дев'ять грн. 00 коп.</t>
  </si>
  <si>
    <t>вісім тисяч двісті грн. 00 коп.</t>
  </si>
  <si>
    <t>дві тисячі грн. 00 коп.</t>
  </si>
  <si>
    <t>сімнадцять тисяч грн. 00 коп.</t>
  </si>
  <si>
    <t>чотири тисячі двадцять грн. 00 коп.</t>
  </si>
  <si>
    <t>шістсот п'ятдесят дві грн. 00 коп.</t>
  </si>
  <si>
    <t>одна тисяча вісімсот грн. 00 коп.</t>
  </si>
  <si>
    <t>двадцять шість тисяч сімсот п'ятдесят одна грн. 35 коп.</t>
  </si>
  <si>
    <t>п'ять тисяч п'ятсот п'ятдесят грн. 00 коп.</t>
  </si>
  <si>
    <t>шість тисяч сто п'ятдесят грн. 00 коп.</t>
  </si>
  <si>
    <t>п'ять тисяч шістсот дев'яносто одна грн. 00 коп.</t>
  </si>
  <si>
    <t>сто пмятдесят дві грн. 00 коп.</t>
  </si>
  <si>
    <t>двадцять шість тисяч дев'ятсот дев'яносто чотири грн. 20 коп.</t>
  </si>
  <si>
    <t>п'ятсот чотири грн. 00 коп.</t>
  </si>
  <si>
    <t>три тисячі двісті двадцять грн. 00 коп.</t>
  </si>
  <si>
    <t>три тисячі триста грн. 00 коп.</t>
  </si>
  <si>
    <t>одна тисяча шістсот двадцять п'ять грн. 00 коп.</t>
  </si>
  <si>
    <t>одна тисяча шістсот грн. 00 коп.</t>
  </si>
  <si>
    <t>дві тисячі вісімсот тридцять грн. 00 коп.</t>
  </si>
  <si>
    <t>шість тисяч п'ятсот грн. 00 коп.</t>
  </si>
  <si>
    <t>одна тисяча вісмсот грн. 00 коп.</t>
  </si>
  <si>
    <t>п'ятсот десять грн. 00 коп.</t>
  </si>
  <si>
    <t>дванадцять тьисяч 00 коп.</t>
  </si>
  <si>
    <t>чотири тисячі п'ятсот грн. 00 коп.</t>
  </si>
  <si>
    <t>п'ять тисяч грн. 00 коп.</t>
  </si>
  <si>
    <t>шість тисяч вісімсот двадцять одна грн. 00 коп.</t>
  </si>
  <si>
    <t>сорок дев'ять тисяч сто шістдесят п'ять грн. 50 коп.</t>
  </si>
  <si>
    <t>дві тисячі  сто вісімдесят одна грн. 80 коп.</t>
  </si>
  <si>
    <t>п'ять тисяч шістсот п'ять грн. 60 коп.</t>
  </si>
  <si>
    <t>двісті шістдесят вісім грн. 00 коп.</t>
  </si>
  <si>
    <t>п'ять тисяч двісті шістдесят сім грн. 50 коп.</t>
  </si>
  <si>
    <t>дві тисячі сто шістдесят чотири грн. 00 коп.</t>
  </si>
  <si>
    <t>сімсот грн. 00 коп.</t>
  </si>
  <si>
    <t>чотириста вісімдесят грн. 00 коп.</t>
  </si>
  <si>
    <t>дві тисячі триста шістдесят шість грн. 00 коп.</t>
  </si>
  <si>
    <t>вісім тисяч дев'ятсот тридцять шість грн. 40 коп.</t>
  </si>
  <si>
    <t>шістнадцять тисяч чотириста шістдесят шість грн. 91 коп.</t>
  </si>
  <si>
    <t>тринадцять тисяч сто вісімдесят дев'ять грн. 29 коп.</t>
  </si>
  <si>
    <t>шістсот грн. 00 коп.</t>
  </si>
  <si>
    <t>шістсот сімдесят вісім грн. 00 коп.</t>
  </si>
  <si>
    <t>шістнадцять тисяч триста грн. 00 коп.</t>
  </si>
  <si>
    <t>дванадцять тисяч чотириста десять грн. 00 коп.</t>
  </si>
  <si>
    <t>чотирнадцять тисяч сімсот двадцять грн. 00 коп.</t>
  </si>
  <si>
    <t>одна тисяча пмятсот тридцять одна грн. 00 коп.</t>
  </si>
  <si>
    <t>одинадцять тисяч шістсот сорок шість грн. 00 коп.</t>
  </si>
  <si>
    <t>три тисячі вісімсот грн. 00 коп.</t>
  </si>
  <si>
    <t>чотири тисячі триста грн. 00 коп.</t>
  </si>
  <si>
    <t>триста шістдесят грн. 00 коп.</t>
  </si>
  <si>
    <t>п'ятсот дев'яносто п'ять грн. 00 коп.</t>
  </si>
  <si>
    <t>п'ять тисяч п'ятдесят грн. 00 коп.</t>
  </si>
  <si>
    <t>шістнадцять тисяч шістсот сімдесят дві грн. 00 коп.</t>
  </si>
  <si>
    <t>чотири тисячі вісімдесят грн. 00 коп.</t>
  </si>
  <si>
    <t>одна тисяча вісімдесят три грн. 00 коп.</t>
  </si>
  <si>
    <t>дві тисячі чотириста дев'яносто п'ять грн. 00 коп.</t>
  </si>
  <si>
    <t>дві тисячі п'ятсот двадцять грн. 00 коп.</t>
  </si>
  <si>
    <t>двадцять дев'ять тисяч триста п'ятдесят грн. 00 коп.</t>
  </si>
  <si>
    <t>дві тисячі чотири грн. 00 коп.</t>
  </si>
  <si>
    <t>одна тисяча грн. 00 коп.</t>
  </si>
  <si>
    <t>одна тисяча сто двадцять грн. 00 коп.</t>
  </si>
  <si>
    <t>двісті сорок грн. 00 коп.</t>
  </si>
  <si>
    <t>сорок шість тисяч дев'ятсот дев'яносто грн. 00 коп.</t>
  </si>
  <si>
    <t>три тисячі вісімсот десять грн. 00 коп.</t>
  </si>
  <si>
    <t>шістнадцять тисяч сто грн. 00 коп.</t>
  </si>
  <si>
    <t>тридцять вісім тисяч чотириста грн. 00 коп.</t>
  </si>
  <si>
    <t>десять тисяч сто п'ятнадцять грн. 20 коп.</t>
  </si>
  <si>
    <t>дев'яносто п'ять тисяч грн. 00 коп.</t>
  </si>
  <si>
    <t>шість тисяч триста сорок чотири грн. 00 коп.</t>
  </si>
  <si>
    <t>одна тисяча вісімсот вісімдесят шість грн. 00 коп.</t>
  </si>
  <si>
    <t>дев'яносто шість тисяч вісімсот сімдесят вісім грн. 90 коп.</t>
  </si>
  <si>
    <t>вісімсот чотирнадцять грн. 00 коп.</t>
  </si>
  <si>
    <t>чотири тисячі вісімсот дев'яносто грн. 20 коп.</t>
  </si>
  <si>
    <t>дев'ять тисяч грн. 00 коп.</t>
  </si>
  <si>
    <t>триста двадцять одна грн. 00 коп.</t>
  </si>
  <si>
    <t>вісмдесят чотири тисячі триста сімдесят грн. 00 коп.</t>
  </si>
  <si>
    <t>сто п'ять тисяч грн. 00 коп.</t>
  </si>
  <si>
    <t>сто двадцять сім тисяч триста грн. 00 коп.</t>
  </si>
  <si>
    <t>дев'яносто дві тисячі сорок шість грн. 05 коп.</t>
  </si>
  <si>
    <t>п'ять тисяч шістсот сорок шість грн. 00 коп.</t>
  </si>
  <si>
    <t>сто дев'яносто дев'ять тисяч п'ятсот двадцять грн. 00 коп.</t>
  </si>
  <si>
    <t>дві тисячі дев'ятсот вісімдесят вісім грн. 00 коп.</t>
  </si>
  <si>
    <t>дві тисячі двісімсот вісім грн. 00 коп.</t>
  </si>
  <si>
    <t>сто вісім тисяч чотириста п'ятдесят чотири грн. 00 коп.</t>
  </si>
  <si>
    <t>п'ятнадцять тисяч двісті дев'яносто дев'ять грн. 12 коп.</t>
  </si>
  <si>
    <t>вісімдесят дев'ять тисяч триста грн. 00 коп.</t>
  </si>
  <si>
    <t>шість тисяч шістсот грн. 00 коп.</t>
  </si>
  <si>
    <t>сімсот п'ятдесят три грн. 80 коп.</t>
  </si>
  <si>
    <t>шістдесят чотири тисячі триста шість грн. 00 коп.</t>
  </si>
  <si>
    <t>одна тисяча вісімсот тридцять вісім грн. 88 коп.</t>
  </si>
  <si>
    <t>п'ятдесят дві тисячі одинадцять грн. 50 коп.</t>
  </si>
  <si>
    <t>одна тисяча п'ятсот вісімдесят грн. 00 коп.</t>
  </si>
  <si>
    <t>сорок шість тисяч п'ятсот п'ятдесят сім грн. 00 коп.</t>
  </si>
  <si>
    <t>тридцять шість тисяч сімсот п'ятдесят грн. 12 коп.</t>
  </si>
  <si>
    <t>тридцять вісім тисяч дев'ятсот вісімдесят дві грн. 36 коп.</t>
  </si>
  <si>
    <t>дев'ятнадцять тисяч пмятсот три грн. 00 коп.</t>
  </si>
  <si>
    <t>шістдесят тисяч грн. 00 коп.</t>
  </si>
  <si>
    <t>п'ятдесят одна тисяча шістдесят одна грн. 23 коп.</t>
  </si>
  <si>
    <t>сто дев'яносто дев'ять тисяч чотириста п'ятдесят три грн. 52 коп.</t>
  </si>
  <si>
    <t>сто дев'яносто дев'ять тисяч шістсот вісім грн. 00 коп.</t>
  </si>
  <si>
    <t>сто сімнадцять тисяч дев'ятсот дев'яносто дев'ять грн. 74 коп.</t>
  </si>
  <si>
    <t>сто тридцять дві тисячі грн. 00 коп.</t>
  </si>
  <si>
    <t>сто дев'яносто сям тисяч сто п'ятдесят одна грн. 89 коп.</t>
  </si>
  <si>
    <t>тридцять сям тисяч п'ятсот грн. 00 коп.</t>
  </si>
  <si>
    <t>сорок чотири тисячі триста двадцять грн. 00 коп.</t>
  </si>
  <si>
    <t>вісімдесят п'ять тисяч двісіті дев'ятнадцять грн. 04 коп.</t>
  </si>
  <si>
    <t>сто сімдесят дев'ять тисяч двісті грн. 00 коп.</t>
  </si>
  <si>
    <t>сто дев'яносто дев'ять тисяч двісіті двадцять грн. 00 коп.</t>
  </si>
  <si>
    <t>сто дев'яносто три тисячі шістсот п'ятдесят грн. 00 коп.</t>
  </si>
  <si>
    <t>сто дев'яносто дев'ять тисяч сімсот п'ятдесят дев'ять грн. 70 коп.</t>
  </si>
  <si>
    <t>двадцять сім тисяч грн. 00 коп.</t>
  </si>
  <si>
    <t>сто тридцять сім тисяч дев'ятсот дев'яносто шість грн. 71 коп.</t>
  </si>
  <si>
    <t>сто дев'яносто три тисячі п'ятдесят грн. 00 коп.</t>
  </si>
  <si>
    <t>сто вісімдесят тисяч грн. 00 коп.</t>
  </si>
  <si>
    <t>сто сорок тисяч грн. 00 коп.</t>
  </si>
  <si>
    <t>дев'ятнадцять тисяч чотириста сорок вісім грн. 00 коп.</t>
  </si>
  <si>
    <t>десять тисяч п'ятсот вісімдесят вісім грн. 80 коп.</t>
  </si>
  <si>
    <t>двадцять три тисячі п'ятсот сорок чотири грн. 00 коп.</t>
  </si>
  <si>
    <t>дев'яносто тисяч сімсот п'ятдесят грн. 00 коп.</t>
  </si>
  <si>
    <t>сімнадцять тисяч п'ятсот тридцять п'ять грн. 00 коп.</t>
  </si>
  <si>
    <t>тридцять одна тисяча чотириста дев'ять грн. 48 коп.</t>
  </si>
  <si>
    <t>вісімнадцять тисяч грн. 00 коп.</t>
  </si>
  <si>
    <t>тридцять три тисячі п'ятсот дев'яносто чотири грн. 62 коп.</t>
  </si>
  <si>
    <t>сто сімнадцять тисяч грн. 00 коп.</t>
  </si>
  <si>
    <t>двадцять п'ять тисяч сімсот вісімдесят дві грн. 00 коп.</t>
  </si>
  <si>
    <t>двадцять одна тисяча шістсот грн. 00 коп.</t>
  </si>
  <si>
    <t>дві тисячі дев'ятсот сорок одна грн. 48 коп.</t>
  </si>
  <si>
    <t>п'ятдесят тисяч грн.00 коп.</t>
  </si>
  <si>
    <t>дев'ять тисяч шістсот  грн. 00 коп.</t>
  </si>
  <si>
    <t>вісімдесят три титсячі сто сімдесят одна грн. 40 коп.</t>
  </si>
  <si>
    <t>п'ять тисяч двісті грн. 00 коп.</t>
  </si>
  <si>
    <t>вісімдесят шість тисяч сто двадцять вісім грн. 60 коп.</t>
  </si>
  <si>
    <t>п'ятсот тисяч грн. 00 коп.</t>
  </si>
  <si>
    <t>обласний бюджет  у т. ч. ПДВ - 133.33  грн.</t>
  </si>
  <si>
    <t>обласний бюджет  у т. ч. ПДВ - 316.67  грн.</t>
  </si>
  <si>
    <t>обласний бюджет  у т. ч. ПДВ - 29708.33  грн.</t>
  </si>
  <si>
    <t>обласний бюджет  у т. ч. ПДВ - 1666.67  грн.</t>
  </si>
  <si>
    <t>обласний бюджет  у т. ч. ПДВ - 2250.00  грн.</t>
  </si>
  <si>
    <t>обласний бюджет  у т. ч. ПДВ - 6416.67  грн.</t>
  </si>
  <si>
    <t>обласний бюджет  у т. ч. ПДВ - 600.00  грн.</t>
  </si>
  <si>
    <t>обласний бюджет  у т. ч. ПДВ - 625.00  грн.</t>
  </si>
  <si>
    <t>обласний бюджет  у т. ч. ПДВ - 1950.67  грн.</t>
  </si>
  <si>
    <t>обласний бюджет (спеціальний рахунок) у т. ч. ПДВ - 797.00  грн.</t>
  </si>
  <si>
    <t>обласний бюджет  у т. ч. ПДВ - 3333.33  грн.</t>
  </si>
  <si>
    <t>обласний бюджет (спеціальний рахунок) у т. ч. ПДВ - 2500.00  грн.</t>
  </si>
  <si>
    <t>обласний бюджет  у т. ч. ПДВ - 3021.07  грн.</t>
  </si>
  <si>
    <t>обласний бюджет (спеціальний рахунок) у т. ч. ПДВ - 500.00  грн.</t>
  </si>
  <si>
    <t>обласний бюджет  у т. ч. ПДВ - 1750.00  грн.</t>
  </si>
  <si>
    <t>обласний бюджет  у т. ч. ПДВ - 994.83  грн.</t>
  </si>
  <si>
    <t>обласний бюджет (спеціальний рахунок) у т. ч. ПДВ - 222.00  грн.</t>
  </si>
  <si>
    <t>обласний бюджет  у т. ч. ПДВ - 2400.00  грн.</t>
  </si>
  <si>
    <t>обласний бюджет  у т. ч. ПДВ - 180.00  грн.</t>
  </si>
  <si>
    <t>обласний бюджет (спеціальний рахунок) у т. ч. ПДВ - 93.33  грн.</t>
  </si>
  <si>
    <t>обласний бюджет  у т. ч. ПДВ - 3794.20  грн.</t>
  </si>
  <si>
    <t>обласний бюджет  у т. ч. ПДВ - 1867.05  грн.</t>
  </si>
  <si>
    <t>обласний бюджет (спеціальний рахунок) у т. ч. ПДВ - 8333.33  грн.</t>
  </si>
  <si>
    <t>обласний бюджет (спеціальний рахунок) у т. ч. ПДВ - 198.17  грн.</t>
  </si>
  <si>
    <t>обласний бюджет  у т. ч. ПДВ - 1366.67  грн.</t>
  </si>
  <si>
    <t>обласний бюджет  у т. ч. ПДВ - 333.33  грн.</t>
  </si>
  <si>
    <t>обласний бюджет  у т. ч. ПДВ - 2833.33  грн.</t>
  </si>
  <si>
    <t>обласний бюджет  у т. ч. ПДВ - 670.00  грн.</t>
  </si>
  <si>
    <t>обласний бюджет  у т. ч. ПДВ - 108.667  грн.</t>
  </si>
  <si>
    <t>обласний бюджет  у т. ч. ПДВ - 300.00  грн.</t>
  </si>
  <si>
    <t>обласний бюджет  у т. ч. ПДВ - 4458.56  грн.</t>
  </si>
  <si>
    <t>обласний бюджет  у т. ч. ПДВ - 925.00  грн.</t>
  </si>
  <si>
    <t>обласний бюджет  у т. ч. ПДВ - 1025.00  грн.</t>
  </si>
  <si>
    <t>обласний бюджет  у т. ч. ПДВ - 948.50  грн.</t>
  </si>
  <si>
    <t>обласний бюджет (спеціальний рахунок) у т. ч. ПДВ - 25.33  грн.</t>
  </si>
  <si>
    <t>обласний бюджет  у т. ч. ПДВ - 4499.03  грн.</t>
  </si>
  <si>
    <t>обласний бюджет  у т. ч. ПДВ - 536.67  грн.</t>
  </si>
  <si>
    <t>обласний бюджет  у т. ч. ПДВ - 550.00  грн.</t>
  </si>
  <si>
    <t>обласний бюджет  у т. ч. ПДВ - 270.83  грн.</t>
  </si>
  <si>
    <t>обласний бюджет  у т. ч. ПДВ - 266.67  грн.</t>
  </si>
  <si>
    <t>обласний бюджет (спеціальний рахунок) у т. ч. ПДВ - 471.67  грн.</t>
  </si>
  <si>
    <t>обласний бюджет  у т. ч. ПДВ - 1083.33  грн.</t>
  </si>
  <si>
    <t>обласний бюджет (спеціальний рахунок) у т. ч. ПДВ - 85.00  грн.</t>
  </si>
  <si>
    <t>обласний бюджет  у т. ч. ПДВ - 2000.00  грн.</t>
  </si>
  <si>
    <t>обласний бюджет  у т. ч. ПДВ - 750.00  грн.</t>
  </si>
  <si>
    <t>обласний бюджет  у т. ч. ПДВ - 833.33  грн.</t>
  </si>
  <si>
    <t>обласний бюджет  у т. ч. ПДВ - 1136.83  грн.</t>
  </si>
  <si>
    <t>обласний бюджет  у т. ч. ПДВ - 8194.25  грн.</t>
  </si>
  <si>
    <t>обласний бюджет (спеціальний рахунок) у т. ч. ПДВ - 363.633  грн.</t>
  </si>
  <si>
    <t>обласний бюджет  у т. ч. ПДВ - 934.27  грн.</t>
  </si>
  <si>
    <t>обласний бюджет  у т. ч. ПДВ - 44.67  грн.</t>
  </si>
  <si>
    <t>обласний бюджет  у т. ч. ПДВ - 877.92  грн.</t>
  </si>
  <si>
    <t>обласний бюджет (спеціальний рахунок) у т. ч. ПДВ - 360.67  грн.</t>
  </si>
  <si>
    <t>обласний бюджет  у т. ч. ПДВ - 116.67  грн.</t>
  </si>
  <si>
    <t>обласний бюджет  у т. ч. ПДВ - 80.00  грн.</t>
  </si>
  <si>
    <t>обласний бюджет  у т. ч. ПДВ - 394.33  грн.</t>
  </si>
  <si>
    <t>обласний бюджет  у т. ч. ПДВ - 1489.40  грн.</t>
  </si>
  <si>
    <t>обласний бюджет  у т. ч. ПДВ - 2744.49  грн.</t>
  </si>
  <si>
    <t>обласний бюджет  у т. ч. ПДВ - 2198.22  грн.</t>
  </si>
  <si>
    <t>обласний бюджет  у т. ч. ПДВ - 100.00  грн.</t>
  </si>
  <si>
    <t>обласний бюджет  у т. ч. ПДВ - 113.00  грн.</t>
  </si>
  <si>
    <t>обласний бюджет  у т. ч. ПДВ - 2716.67  грн.</t>
  </si>
  <si>
    <t>обласний бюджет  у т. ч. ПДВ - 2068.33  грн.</t>
  </si>
  <si>
    <t>обласний бюджет  у т. ч. ПДВ - 2453.33  грн.</t>
  </si>
  <si>
    <t>обласний бюджет  у т. ч. ПДВ - 255.17  грн.</t>
  </si>
  <si>
    <t>обласний бюджет  у т. ч. ПДВ - 1941.00  грн.</t>
  </si>
  <si>
    <t>обласний бюджет  у т. ч. ПДВ - 633.33  грн.</t>
  </si>
  <si>
    <t>обласний бюджет  у т. ч. ПДВ - 716.67  грн.</t>
  </si>
  <si>
    <t>обласний бюджет  у т. ч. ПДВ - 60.00  грн.</t>
  </si>
  <si>
    <t>обласний бюджет  у т. ч. ПДВ - 99.17  грн.</t>
  </si>
  <si>
    <t>обласний бюджет  у т. ч. ПДВ - 841.67  грн.</t>
  </si>
  <si>
    <t>обласний бюджет  у т. ч. ПДВ - 2778.67  грн.</t>
  </si>
  <si>
    <t>обласний бюджет  у т. ч. ПДВ - 746.67  грн.</t>
  </si>
  <si>
    <t>обласний бюджет  у т. ч. ПДВ - 197.17  грн.</t>
  </si>
  <si>
    <t>обласний бюджет  у т. ч. ПДВ - 415.83  грн.</t>
  </si>
  <si>
    <t>обласний бюджет  у т. ч. ПДВ - 420.00  грн.</t>
  </si>
  <si>
    <t>обласний бюджет  у т. ч. ПДВ - 4891.67  грн.</t>
  </si>
  <si>
    <t>обласний бюджет  у т. ч. ПДВ - 334.00  грн.</t>
  </si>
  <si>
    <t>обласний бюджет  у т. ч. ПДВ - 166.67  грн.</t>
  </si>
  <si>
    <t>обласний бюджет  у т. ч. ПДВ - 186.67  грн.</t>
  </si>
  <si>
    <t>обласний бюджет  у т. ч. ПДВ - 40.00  грн.</t>
  </si>
  <si>
    <t>обласний бюджет  у т. ч. ПДВ - 7831.67  грн.</t>
  </si>
  <si>
    <t>обласний бюджет  у т. ч. ПДВ - 635.00  грн.</t>
  </si>
  <si>
    <t>обласний бюджет  у т. ч. ПДВ - 2683.33  грн.</t>
  </si>
  <si>
    <t>обласний бюджет  у т. ч. ПДВ - 6400.00  грн.</t>
  </si>
  <si>
    <t>обласний бюджет  у т. ч. ПДВ - 1685.87  грн.</t>
  </si>
  <si>
    <t>обласний бюджет  у т. ч. ПДВ - 15833.33  грн.</t>
  </si>
  <si>
    <t>обласний бюджет  у т. ч. ПДВ - 1057.33  грн.</t>
  </si>
  <si>
    <t>обласний бюджет  у т. ч. ПДВ - 314.33  грн.</t>
  </si>
  <si>
    <t>обласний бюджет  у т. ч. ПДВ - 16146.48  грн.</t>
  </si>
  <si>
    <t>обласний бюджет  у т. ч. ПДВ - 135.67  грн.</t>
  </si>
  <si>
    <t>обласний бюджет  у т. ч. ПДВ - 815.03  грн.</t>
  </si>
  <si>
    <t>обласний бюджет  у т. ч. ПДВ - 1500.00  грн.</t>
  </si>
  <si>
    <t>обласний бюджет  у т. ч. ПДВ - 53.50  грн.</t>
  </si>
  <si>
    <t>обласний бюджет  у т. ч. ПДВ - 14061.67  грн.</t>
  </si>
  <si>
    <t>обласний бюджет  у т. ч. ПДВ - 17500.00  грн.</t>
  </si>
  <si>
    <t>обласний бюджет  у т. ч. ПДВ - 21216.67  грн.</t>
  </si>
  <si>
    <t>обласний бюджет  у т. ч. ПДВ - 15341.01  грн.</t>
  </si>
  <si>
    <t>обласний бюджет  у т. ч. ПДВ - 941.00  грн.</t>
  </si>
  <si>
    <t>обласний бюджет  у т. ч. ПДВ - 33253.33  грн.</t>
  </si>
  <si>
    <t>обласний бюджет  у т. ч. ПДВ - 498.00  грн.</t>
  </si>
  <si>
    <t>обласний бюджет  у т. ч. ПДВ - 468.00  грн.</t>
  </si>
  <si>
    <t>обласний бюджет  у т. ч. ПДВ - 18075.67  грн.</t>
  </si>
  <si>
    <t>обласний бюджет  у т. ч. ПДВ - 2549.85  грн.</t>
  </si>
  <si>
    <t>обласний бюджет  у т. ч. ПДВ - 14883.33  грн.</t>
  </si>
  <si>
    <t>обласний бюджет  у т. ч. ПДВ - 1100.00  грн.</t>
  </si>
  <si>
    <t>обласний бюджет  у т. ч. ПДВ - 125.63  грн.</t>
  </si>
  <si>
    <t>обласний бюджет  у т. ч. ПДВ - 10717.67  грн.</t>
  </si>
  <si>
    <t>обласний бюджет  у т. ч. ПДВ - 306.48  грн.</t>
  </si>
  <si>
    <t>обласний бюджет  у т. ч. ПДВ - 333333333  грн.</t>
  </si>
  <si>
    <t>обласний бюджет  у т. ч. ПДВ - 263.33  грн.</t>
  </si>
  <si>
    <t>обласний бюджет  у т. ч. ПДВ - 7759.50  грн.</t>
  </si>
  <si>
    <t>обласний бюджет  у т. ч. ПДВ - 84.00  грн.</t>
  </si>
  <si>
    <t>обласний бюджет  у т. ч. ПДВ - 11913.08  грн.</t>
  </si>
  <si>
    <t>обласний бюджет  у т. ч. ПДВ - 6497.06  грн.</t>
  </si>
  <si>
    <t>обласний бюджет  у т. ч. ПДВ - 3250.50  грн.</t>
  </si>
  <si>
    <t>обласний бюджет  у т. ч. ПДВ - 10000.00  грн.</t>
  </si>
  <si>
    <t>обласний бюджет  у т. ч. ПДВ - 8510.21  грн.</t>
  </si>
  <si>
    <t>обласний бюджет  у т. ч. ПДВ - 33242.25  грн.</t>
  </si>
  <si>
    <t>обласний бюджет  у т. ч. ПДВ - 33268.00  грн.</t>
  </si>
  <si>
    <t>обласний бюджет  у т. ч. ПДВ - 33331.67  грн.</t>
  </si>
  <si>
    <t>обласний бюджет  у т. ч. ПДВ - 22000.00  грн.</t>
  </si>
  <si>
    <t>обласний бюджет  у т. ч. ПДВ - 6250.00  грн.</t>
  </si>
  <si>
    <t>обласний бюджет  у т. ч. ПДВ - 7386.67  грн.</t>
  </si>
  <si>
    <t>обласний бюджет  у т. ч. ПДВ - 22230.00  грн.</t>
  </si>
  <si>
    <t>обласний бюджет  у т. ч. ПДВ - 29866.67  грн.</t>
  </si>
  <si>
    <t>обласний бюджет  у т. ч. ПДВ - 33203.33  грн.</t>
  </si>
  <si>
    <t>обласний бюджет  у т. ч. ПДВ - 32275.00  грн.</t>
  </si>
  <si>
    <t>обласний бюджет  у т. ч. ПДВ - 33293.28  грн.</t>
  </si>
  <si>
    <t>обласний бюджет  у т. ч. ПДВ - 4500.00  грн.</t>
  </si>
  <si>
    <t>обласний бюджет  у т. ч. ПДВ - 32175.00  грн.</t>
  </si>
  <si>
    <t>обласний бюджет  у т. ч. ПДВ - 30000.00  грн.</t>
  </si>
  <si>
    <t>обласний бюджет  у т. ч. ПДВ - 23333.33  грн.</t>
  </si>
  <si>
    <t>обласний бюджет  у т. ч. ПДВ - 3241.33  грн.</t>
  </si>
  <si>
    <t>обласний бюджет  у т. ч. ПДВ - 1764.80  грн.</t>
  </si>
  <si>
    <t>обласний бюджет  у т. ч. ПДВ - 3924.00  грн.</t>
  </si>
  <si>
    <t>обласний бюджет  у т. ч. ПДВ - 15125.00  грн.</t>
  </si>
  <si>
    <t>обласний бюджет  у т. ч. ПДВ - 2922.50  грн.</t>
  </si>
  <si>
    <t>обласний бюджет (спеціальний рахунок) у т. ч. ПДВ - 300.00  грн.</t>
  </si>
  <si>
    <t>обласний бюджет  у т. ч. ПДВ - 5234.91  грн.</t>
  </si>
  <si>
    <t>обласний бюджет  у т. ч. ПДВ - 3000.00  грн.</t>
  </si>
  <si>
    <t>обласний бюджет  у т. ч. ПДВ - 5599.10  грн.</t>
  </si>
  <si>
    <t>обласний бюджет  у т. ч. ПДВ - 19500.00  грн.</t>
  </si>
  <si>
    <t>обласний бюджет  у т. ч. ПДВ - 4297.00  грн.</t>
  </si>
  <si>
    <t>обласний бюджет  у т. ч. ПДВ - 3600.00  грн.</t>
  </si>
  <si>
    <t>обласний бюджет  у т. ч. ПДВ - 490.25  грн.</t>
  </si>
  <si>
    <t>обласний бюджет  у т. ч. ПДВ - 8333.33  грн.</t>
  </si>
  <si>
    <t>обласний бюджет  у т. ч. ПДВ - 1600.00  грн.</t>
  </si>
  <si>
    <t>обласний бюджет  у т. ч. ПДВ - 13861.90  грн.</t>
  </si>
  <si>
    <t>обласний бюджет (спеціальний рахунок) у т. ч. ПДВ - 866.67  грн.</t>
  </si>
  <si>
    <t>обласний бюджет  у т. ч. ПДВ - 14354.77  грн.</t>
  </si>
  <si>
    <t>обласний бюджет (спеціальний рахунок) у т. ч. ПДВ - 83333.33  грн.</t>
  </si>
  <si>
    <t>всього бюджет КЕКВ 2220</t>
  </si>
  <si>
    <t>всього бюджет КЕКВ 2230</t>
  </si>
  <si>
    <t>Всього бюджет КЕКВ 2240</t>
  </si>
  <si>
    <t>Всього спеціальний фонд 2240</t>
  </si>
  <si>
    <t>Всього КЕКВ 2240</t>
  </si>
  <si>
    <t>всього бюджет КЕКВ 2210</t>
  </si>
  <si>
    <t>всього спеціальний фонд КЕКВ 2210</t>
  </si>
  <si>
    <t>Всього КеКВ 2210</t>
  </si>
  <si>
    <t>Всього КЕКВ 2250</t>
  </si>
  <si>
    <t>Всього КЕКВ 2282</t>
  </si>
  <si>
    <t>Всього бюджет КЕКВ 2800</t>
  </si>
  <si>
    <t>Всього спеціальний фонв КЕКВ 2800</t>
  </si>
  <si>
    <t>Всього КЕКВ 2800</t>
  </si>
  <si>
    <t>Всьогоспеціальний фонв КЕКВ 3132</t>
  </si>
  <si>
    <t>одна тисяча вісімдесят дві грн. 40 коп.</t>
  </si>
  <si>
    <t>сто дев'яносто дев'ять тисяч дев'ятсот дев'яносто грн. 00 коп.</t>
  </si>
  <si>
    <t>сто дев'яносто дев'ять тисяч чотириста сорок три грн. 70 коп.</t>
  </si>
  <si>
    <t>обласний бюджет  у т. ч. ПДВ - 33240.62  грн.</t>
  </si>
  <si>
    <t>шістдесят одна тисяча дев'яносто дев'ять грн. 97 коп.</t>
  </si>
  <si>
    <t>пролонгація  договору на 20%, обласний бюджет  у т. ч. ПДВ - 10183.33  грн.</t>
  </si>
  <si>
    <t>пролонгація  договору на 20%, обласний бюджет  у т. ч. ПДВ - 19666.62  грн.</t>
  </si>
  <si>
    <t>пролонгація  договору на 20%, обласний бюджет  у т. ч. ПДВ - 32858.65  грн.</t>
  </si>
  <si>
    <t>пролонгація  договору на 20%, обласний бюджет  у т. ч. ПДВ - 22999.45  грн.</t>
  </si>
  <si>
    <t>08.12.1 (14210000-6) - Гравій та пісок (Пісок,Щебінь)</t>
  </si>
  <si>
    <t>13.10.9 (14900000-0) - Сировина відновлена; послуги з підготовляння натуральних текстильних волокон; роботи субпідрядні як частина виробництва текстильної пряжі та текстильних ниток (пакля (пак))</t>
  </si>
  <si>
    <t>14.14.2 (18300000-2) - Білизна спідня, не трикотажна (піжама чол.,сорочка жін ,халат жін )</t>
  </si>
  <si>
    <t>14.19.2 (18141000-9) - Одяг дитячий, одяг інший та аксесуари одягу інші, з текстильного полотна, крім трикотажних (Рукавиці робочі)</t>
  </si>
  <si>
    <t>16.23.1 (44221000-5) - Вироби столярні та теслярські крім складаних будівель, з деревини (дверне полотно, лиштва, коробка)</t>
  </si>
  <si>
    <t>17.24.1 (39191000-7) - Шпалери (Шпалери під фарбування)</t>
  </si>
  <si>
    <t>20.13.3 (24312000- 4) - Солі металів галоїдні;гіпохлорити, хлорати й перхлорати (відбілювач "Білизна")</t>
  </si>
  <si>
    <t>20.13.4 (24313000-1 ) - Сульфіди, сульфати; нітрати, фосфати і карбонати (Сода кальційована)</t>
  </si>
  <si>
    <t>20.16.1 (44190000-8) - Полімери етилену, у первинних формах (пінопласт в асортименті)</t>
  </si>
  <si>
    <t>20.16.5 (39812000-7) - Пластмаси, інші, у первинних формах; смоли іонообмінні(Герметик акриловий, силікон)</t>
  </si>
  <si>
    <t>20.16.5 (39812000-7) - Пластмаси, інші, у первинних формах; смоли іонообмінні(Піна монтажна )</t>
  </si>
  <si>
    <t>20.30.1 (44111000-1 ) - Фарби та лаки на основі полімерів (фарби алкідні, фарби водоемульсійні, фарби грунтуючі)</t>
  </si>
  <si>
    <t>20.30.1(44111000-1 ) - Фарби та лаки на основі полімерів (фарби алкідні, фарби водоемульсійні, фарби грунтуючі)</t>
  </si>
  <si>
    <t>20.30.2 (44831000-4) - Фарби та лаки, інші, та пов’язана з ними продукція; барвники художні та друкарські чорнила (шпатлівка, пігмент, грунтівка по металу, мастики)</t>
  </si>
  <si>
    <t>20.41.3 (39831000-6) - Мило, засоби мийні та засоби для чищення (Пральний порошок )</t>
  </si>
  <si>
    <t>20.52.1 (24910000-6) - Клеї ( клей для гіпсокартону, клей для кахелю)</t>
  </si>
  <si>
    <t>20.52.1 (24910000-6) - Клеї (клей ПВА, клей для гіпсокартону, клей для кахелю, клей для шпалер)</t>
  </si>
  <si>
    <t>20.59.4 (24951000-5) - Засоби змащувальні; присадки; речовини антифризні готові (антифриз)</t>
  </si>
  <si>
    <t>22.19.2 (19510000-4) - Ґума невулканізована та вироби з неї; ґума вулканізована, крім твердої ґуми, ґуми у формі ниток, кордів, пластин, листів, стрічок, стрижнів і профілів (коврик діелектричний, прокладка)</t>
  </si>
  <si>
    <t>22.19.6 (18143000-3) - Предмети одягу та аксесуари одягу з вулканізованої ґуми (крім виготовлених з твердої ґуми)(перчатки резинові діаелектричні 9 Кв)</t>
  </si>
  <si>
    <t>22.19.7 (34312000-7) - Вироби з вулканізованої ґуми, н.в.і.у.; ґума тверда; вироби з твердої ґуми (прокладки двигуна)</t>
  </si>
  <si>
    <t>22.21.4 (44170000-2) - Пластини, листи, плівка, фольга та стрічки з пластмас, інші (паробар'єр, гідробар'єр)</t>
  </si>
  <si>
    <t>22.23.1 (44112000-8) - Вироби пластмасові для будівництва; лінолеун і покриви на підлогу, тверді, не пластикові (Леноліум , клини, панелі пластикові, плінтуси, дверчата ревезійні)</t>
  </si>
  <si>
    <t>23.14.1 (14830000-8) - Скловолокно (стручка малярна, склосітка штукатурна, стрічка самоклеюча скловолоконна)</t>
  </si>
  <si>
    <t>23.14.1 (30194210-0) - Скловолокно (Стрічка малярна)</t>
  </si>
  <si>
    <t>23.31.1 (44111000-1) - Плитка та плити керамічні (кахель для підлоги, кахель для стін)</t>
  </si>
  <si>
    <t>23.31.1 (44111000-1) - Плитка та плити керамічні (кахель для стін)</t>
  </si>
  <si>
    <t>23.42.1 (44411000-4) - Вироби санітарно-технічні керамічні (Умивальник )</t>
  </si>
  <si>
    <t>23.51.1 (44111000-1) - Цемент (Цемент)</t>
  </si>
  <si>
    <t>23.52.2 (44921000-2) - Гіпс (Алебастр)</t>
  </si>
  <si>
    <t>23.52.2 (44921000-2) - Гіпс (Гіпс будівельний)</t>
  </si>
  <si>
    <t>23.62.1 (44172000-6) - Вироби з гіпсу для будівництва (Гіпсокартон )</t>
  </si>
  <si>
    <t>23.64.1 (44831000-4) - Розчини будівельні (Армуюча суміш, затирка для кахелю)</t>
  </si>
  <si>
    <t>23.64.1 (44831000-4) - Розчини будівельні (Затирка для кахеля біла)</t>
  </si>
  <si>
    <t>24.20.3 (44163000-0) - Труби та трубки зовнішнього діаметра не більше ніж  406,4 мм, зі сталі, інші (Труба металева квадратна в асортименті)</t>
  </si>
  <si>
    <t>24.20.4 (44160000-9) - Фітинги до труб чи трубок зі сталі, не литі (Муфта, різьба, кутик)</t>
  </si>
  <si>
    <t>24.31.1 (44330000-2) - Бруски та суцільні холодноволочильні профелі, з нелегованої сталі (профіль, П-образки, з'єднувач, полоса, арматура, швелер)</t>
  </si>
  <si>
    <t>24.31.1 (44334000-0) - Бруски та суцільні холодноволочильні профелі, з нелегованої сталі (профіль, П-образки, кутик, канташульц)</t>
  </si>
  <si>
    <t>25.73.1 (44510000-8) - Інструменти ручні для використання в сільському господарстві, садівництві чи лісовому господарстві (лопата металеві совкові)</t>
  </si>
  <si>
    <t>25.73.2 (42676000-5) - Пилки ручні, полотна до будь-яких пилок (Пилка для лобзика)</t>
  </si>
  <si>
    <t>25.73.3 (39224000-8) - інструменти ручні, інші (валік, кисті)</t>
  </si>
  <si>
    <t>25.73.4 (42676000-5) - Деталі змінні до ручних інструментів з механічним урухомлювачем/приводом чи без нього, або до верстатів(круги відрізні, коло відрізне, сверло, бур)</t>
  </si>
  <si>
    <t>25.93.1 (44192000-2) - Вироби з дроту, ланцюги та пружини (електроди, цвяхи, заклепки)</t>
  </si>
  <si>
    <t>25.94.1 (44531000-1) - Вироби кріпільні та гвинтонарізні (саморіз, дюбель)</t>
  </si>
  <si>
    <t>27.12.4 (31200000-8) - Частини електричної розподільчої та керувальної апаратури Електророзподільна та контрольна апаратура (безперебійник, запобіжник, клемні колодки, наконечники, тримач, вимикач)</t>
  </si>
  <si>
    <t>27.20.2 (31210000-1) - Акумулятори електричні та частини до них (акумулятор)</t>
  </si>
  <si>
    <t>27.32.1 (44318000-2) - Проводи та кабелі електронні й електричні, інші (провід, кабель)</t>
  </si>
  <si>
    <t>27.33.1 (44320000-9) - Пристрої електромонтажні (хамут, кабель канал, манжета)</t>
  </si>
  <si>
    <t>27.40.3 (31500000-1) - Лампи та світильники, інші (лампи, лампи енергозберігаючі)</t>
  </si>
  <si>
    <t>27.90.3 (42660000-0) - Устатковання для паяння м’якими та твердими припоями чи зва-рювання, машини й апарати для поверхневого термообробляння та гарячого напилення, електричні (Паяльник)</t>
  </si>
  <si>
    <t>28.13.2 (42122000-0) - Помпи повітряні чи вакуумні; компресори повітряні чи інші газові (водний насос, насос паливний, насос)</t>
  </si>
  <si>
    <t>28.14.1 (42130000-9) - Крани, вентилі, клапани (кран шаровий)</t>
  </si>
  <si>
    <t>28.15.1 (44440000-6) - Вальниці/підшипники кулькові чи роликові  (підшипник)</t>
  </si>
  <si>
    <t>28.25.3 (42530000-0) - Частини холодильного та морозильного устатковання, теплових помп  (сальник, випарник, фільтр осушник, конденсатор, клапан Шредера)</t>
  </si>
  <si>
    <t>28.29.1 (42913000-9) - Газогенератори, дистиляційні та фільтрувальні апарати (фільтир масляний, фільтр паливний)</t>
  </si>
  <si>
    <t>28.29.8 (42662000-4) - Частини інших машин і устатковання загальної призначеності, н.в.і.у. (Рукав Ø 9)</t>
  </si>
  <si>
    <t>29.32.3 (34320000-6) - Частини та приладдя до моторних транспортних засобів, н.в.і.у. (запчастини автомобільні)</t>
  </si>
  <si>
    <t>10.62.1(15622000-4) - Крохмалі і крохмалепродукти; цукор і цукрові сиропи, н.в.і.у. (Глюкоза)</t>
  </si>
  <si>
    <t>13.10.4(19431000-6) - Пряжа шовкова та пряжа з відходів шовку(шовк хірургічний)</t>
  </si>
  <si>
    <t>20.11.1 (24111000-5) - Гази промислові (Кисень медичний)</t>
  </si>
  <si>
    <t>20.13.2(24311000-7) - Елементи хімічні, н.в.і.у.; кислоти та сполуки неорганічні(Хлоросан )</t>
  </si>
  <si>
    <t>20.13.6(24315000-5) - Речовини хімічні неорганічні основні, інші, н.в.і.у.(Перекис водню медичний)</t>
  </si>
  <si>
    <t>20.14.5(24325000-8) - Сполуки сіркоорганічні та інші органічно-неорганічні сполуки; гетероциклічні сполуки, н.в.і.у. (Феназепам)</t>
  </si>
  <si>
    <t>20.15.2(24413000-2) - Хлорид амонію; нітрити(Вернедор)</t>
  </si>
  <si>
    <t>20.20.1(24451000-0) - Пестициди та інші агрохімічні продукти(Санідез)</t>
  </si>
  <si>
    <t>20.41.1(24964000-9) - Гліцерин(Гліцерин)</t>
  </si>
  <si>
    <t>20.59.2(15412000-9) - Жири та олії тваринного чи рослинного походження хімічно модифіковані; суміші нехарчових жирів або олій тваринного чи рослинного походження(Стандарт каламутності в наборі (бактеріол))</t>
  </si>
  <si>
    <t>21.10.2(24324000-1) - Лізин, глутамінова кислота та їхні солі; солі та гідроксиди амонію четвертинні; фосфоаміноліліди; аміди та їхні похідні й солі цих речовин(Фентаніл)</t>
  </si>
  <si>
    <t>21.10.3(24326000-5) - Лактони, н.в.і.у., гетероциклічні сполуки лише з гетеро-атомом (саніліт, сибазон)</t>
  </si>
  <si>
    <t>22.29.2(19521000-4) - Вироби пластмасові інші, н.в.і.у.(Накінцівник до дозатору)</t>
  </si>
  <si>
    <t>01.13.4 (03221000-6) - Овочі коренеплідні, цибулинні та бульбоплідні (морква, цибуля, буряк)</t>
  </si>
  <si>
    <t>10.39.1 (15331000-7) - Плоди та овочі, оброблені та законсервовані, крім картоплі (Томатна паста)</t>
  </si>
  <si>
    <t>10.41.5 (15421000-5) - Олії рафіновані (Олія соняшникова рафінована )</t>
  </si>
  <si>
    <t>10.51.4 (15540000-5) - Сир сичужний та кисломолочний сир (Сир твердий, сир кисломолочний )</t>
  </si>
  <si>
    <t>10.51.5 (15550000-8) - Продукти молочні, інші  (кефір, сметана, йогурт)</t>
  </si>
  <si>
    <t>10.71.1 (15811000-6) - Вироби хлібобулочні, кондитерські та кулінарні, борошняні, нетривалого зберігання (хліб білий пшеничний, хліб житньо-пшеничний)</t>
  </si>
  <si>
    <t>20.59.5 (50413000) - Продукти хімічні різноманітні (Перезарядка вогнегасників)</t>
  </si>
  <si>
    <t>33.13.1 (50421000-2) - Ремонтування та технічне обслуговування електронного й оптичного устатковання (Послуги з поточного ремону медичного обладнання, Послуги з технічного обслуговуванн рентгендіагностичного устаткування, технічне обслуговування та ремонт флюрографа ФЦОЗ)</t>
  </si>
  <si>
    <t>33.14.1 (50532000-3) - Ремонтування та технічне обслуговування іншого електричного устатковання (технічне обслуговування устаткування харчоблоку, складу, пральні)</t>
  </si>
  <si>
    <t>38.11.2 (90513000-6) - Збирання безпечних відходів, непридатних для вторинного використовування (Послуги з утилізації сміття )</t>
  </si>
  <si>
    <t>45.20.2 (71631000-0) - Технічне обслуговування та ремонтування інших автотранспортних засобів (послуги з інструментального контролю автомобілів, Поточний ремонт автомобіля )</t>
  </si>
  <si>
    <t>49.41.1 (60100000-9) - Перевезення вантажів дорожними транспортними засобами  (Послуги з транспортування кисню медичного)</t>
  </si>
  <si>
    <t>61.90.1 (64200000-8) - Послуги телекомунікаційні, інші (Телекомунікаційні послуги, Телекомунікаційні послуги (послуга-800))</t>
  </si>
  <si>
    <t>62.02.2 (72261000-2) - Послуги щодо консультування стосовно систем і програмного забезпечення (Послуги з програмного обслуговування програмно-апаратних комплексів на базі IBM  PC, Послуги з супроводу  прогами та бази даних "Облік кадрів", Послуги з  супроводу програмного забезпечення-комп'ютерної програми та бази даних "Медична статистика", послуги супроводження 5 програм)</t>
  </si>
  <si>
    <t>62.02.2 (72261000-2) - Послуги щодо консультування стосовно систем і програмного забезпечення (Супровід комп´ютерної програми та бази даних "Медична статистика", Супровід комп´ютерної програми та бази даних "Облік медичних кадрів України" )</t>
  </si>
  <si>
    <t>64.11.1 (66111000-1) - Послуги центрального банку (Розрахунково-касове обслуговування)</t>
  </si>
  <si>
    <t>65.12.2 (66510000-8) - Послуги щодо страхування автотранспорту (обов'язкове особисте страхування від нещасних випадків на транспорті, обов'язкове страхування цивільно-правової відповідальності власників наземних транспортних засобів )</t>
  </si>
  <si>
    <t>65.12.4 (66515000-3) - Послуги щодо страхування майна від пожежі та інших небезпек (Страхування майна )</t>
  </si>
  <si>
    <t>71.12.1 (71314000-2) - Послуги інженерні щодо енергетичних об’єктів (Послуги по виконанню замірів  заземлення, на виконання заходів з техніки безпеки (послуги з профілактичним випробуванням і вимірюваннях параметрів електроустаткування та заземлюючіх устаткувань))</t>
  </si>
  <si>
    <t>71.20.1 (71600000-4) - Послуги щодо технічного випробовування й аналізування (Видатки на метрологію, Послуги з проведення теплових випробувань систем опалення)</t>
  </si>
  <si>
    <t>74.90.1 (79418000-7) - Послуги щодо надання професійної та технічної допомоги та консультаційні, н.в.і.у. (Послуги щодо надання професійної та технічної допомогита консультативні послуги)</t>
  </si>
  <si>
    <t>80.20.1 (35120000-1) - Послуги системи безпеки (Послуги з налагодження системи відеоспостереження, технічне обслуговування охоронної сигналізації судово-психіатричного відділення, технічне обслуговування сигналізації та відеоспостереження 9 відділення)</t>
  </si>
  <si>
    <t>81.29.1 (90900000-6) - Послуги щодо очищування, інші (послуги дезінсекції, послуги з дератизації, Послуги з чистки вентиляційних каналів будинків)</t>
  </si>
  <si>
    <t>84.11.1 (79131000-1) - Послуги загальнодержавного характеру (Послуги з паспортизації споруд, Послуги по заповненню форм енергетичного паспорту, Послуги по заповненню форм енергетичного паспорту)</t>
  </si>
  <si>
    <t>86.90.1 (85140000-2) - Послуги у сфері охорони здоров'я, інші, н. в. і. у (послуги із проведення лабораторних досліджень та (або) інструментальних вимірів)</t>
  </si>
  <si>
    <t>95.11.1 (50310000-1) - Ремонтування комп´ютерів і переферійного устаткування (Технічне обслуговування та поточний ремонт офісної  техніки, заправка картдриджів, Послуги з заправки картриджей, технічне обслуговування комп'ютерно'і техніки)</t>
  </si>
  <si>
    <t>95.11.1 (50310000-1) - Ремонтування комп’ютерів і периферійного устатковання (технічне обслуговування та поточний ремонт офісної  техніки, заправка картдриджів)</t>
  </si>
  <si>
    <t xml:space="preserve"> 85.59.1 (80570000-0) - Послуги освітянські  (перепідготовка кадрів)</t>
  </si>
  <si>
    <t xml:space="preserve"> 84.11.1 (79220000-2) - Послуги загальнодержавного характеру (збір за забруднення навколишнього середовища, податок на землю, збір за забруднення навколишнього середовища, податок на воду)</t>
  </si>
  <si>
    <t xml:space="preserve"> 84.11.1 (79220000-2) - Послуги загальнодержавного характеру (Податок на землю)</t>
  </si>
  <si>
    <t xml:space="preserve"> 94.20.1 (98120000-0) - Послуги професійних спілок (відрахування первинним профспілковим організаціям коштів на культурно-масову, фізкультурну й оздоровчу роботу)</t>
  </si>
  <si>
    <t xml:space="preserve"> 20.59.6 (24911000-3) - Желатин і його похідні, зокрема молочні альбуміни (желатин 10% р-н)</t>
  </si>
  <si>
    <t>обласний бюджет  у т. ч. ПДВ - 180.40  грн.</t>
  </si>
  <si>
    <t>22.19.7(33141000-0) - Вироби з вулканізованої гуми, н.в.і.у.; гума тверда; вироби з твердої гуми (Пробка гумова, спринцівка)</t>
  </si>
  <si>
    <t>22.21.3(33698000-9) - Пластини, листи, плівка, фольга і стрічки пластмасові, неармовані чи не з'єднані з іншими матеріалами (Планшет U-образний на 96 лунок)</t>
  </si>
  <si>
    <t>23.52.2(33141000-0) - Гіпс (Бинт гіпсовий )</t>
  </si>
  <si>
    <t>25.99.1(39221000-7) - Вироби для ванн і кухні, металеві (Планшет для визначення груп крові емальований)</t>
  </si>
  <si>
    <t>28.14.1(42131000-6) - Крани, вентелі, клапани та подібні вироби до труб, котлів, резервуарів, цистерн і подібних виробів (Клапан розчинів для K/Na/Li  аналізатора, Набір мембран для K/Na/Li  аналізатора)</t>
  </si>
  <si>
    <t>32.50.2(33157000-5) - Інструменти та прилади терапевтичні; приладдя, протези та ортопедичні пристрої (Респіратор )</t>
  </si>
  <si>
    <t>10.13.1 (15131000-5) - Консерви та готові страви з м'яса, м'ясних субпродуктів чи крові  (сосиски, сарделі)</t>
  </si>
  <si>
    <t>10.32.1 (15321000-4) - Соки фруктові та овочеві  (сік фруктовий)</t>
  </si>
  <si>
    <t>10.51.3 (15530000-2) - Масло вершкове та молочні пасти(Масло вершкове )</t>
  </si>
  <si>
    <t>20.11.1 (24111900-4, 24320000-3) - Гази промислові (Кисень, Ацетилен)</t>
  </si>
  <si>
    <t>тридцять три тисячі двісті вісімдесят грн. 00 коп.</t>
  </si>
  <si>
    <t>обласний бюджет  у т. ч. ПДВ - 5546.67  грн.</t>
  </si>
  <si>
    <t>дві тисячі сто шістдесят грн. 00 коп.</t>
  </si>
  <si>
    <t>обласний бюджет  у т. ч. ПДВ - 360.00  грн.</t>
  </si>
  <si>
    <t>сім тисяч дев'ятсот сімдесят сім грн. 60 коп.</t>
  </si>
  <si>
    <t>обласний бюджет  у т. ч. ПДВ - 1329.60  грн.</t>
  </si>
  <si>
    <t>сімнадцять тисяч сімсот дев'яносто чотири грн. 09 коп.</t>
  </si>
  <si>
    <t>обласний бюджет  у т. ч. ПДВ - 2965.68  грн.</t>
  </si>
  <si>
    <t>17.12.7(30197000-6) - Папір і картон оброблені (Папір для офісної техніки ф. А4)</t>
  </si>
  <si>
    <t>17.23.1(22800000-8) - Вироби  канцелярські, паперові (бланки, папки, швидкосшивачі, сегрегатори)</t>
  </si>
  <si>
    <t>20.30.2 (44831000-4) - Фарби та лаки, інші  та пов'язана з ними продукція барвники; художні та друкарські чорнила (шпатлівка, пігмент, грунтівка по металу, мастики)</t>
  </si>
  <si>
    <t>20.41.3 (39831000-6) - Мило, засоби мийні та засоби для чищення (мило, пральний порошок)</t>
  </si>
  <si>
    <t>22.11.1 (34351000-2) - Шини та камери ґумові нові (шини)</t>
  </si>
  <si>
    <t>22.21.2 (44100000-1) - Труби, тубки, шланги та фітинги до них пластмасові (коліно, муфта, кутик, ніпель, обвід, перехід, трійник, труба пластикова)</t>
  </si>
  <si>
    <t>22.23.1 (44112000-8) - Вироби пластмасові для будівництва; лінолеун і покриви на підлогу, тверді, не пластикові (леноліум , з´єднувач для плінтусу, плінтуси, кут, фриз, рещітка вентиляційна)</t>
  </si>
  <si>
    <t>24.32.2 (44172000-6) - Прокат плаский холодноволочильний, зі сталі, плакований, з гальванічним чи іншим покривом, завширшки менше ніж 600мм (Лист металевий)</t>
  </si>
  <si>
    <t>24.51.3 (44160000-9) - Фітинги до труб і трубок з ливарного чавуну  (Футорка )</t>
  </si>
  <si>
    <t>24.10.5 (44172000-6) - Прокат плаский із сталі, плакований, з гальванічним або іншим покривом і прокат плаский зі швидкорізальної сталі та кремнієвої електротехнічної сталі (Оцинкований лист)</t>
  </si>
  <si>
    <t>23.61.1 (44114000-2) - Вироби з бетону для будівництва (Кільце типу КС 15-9)</t>
  </si>
  <si>
    <t>23.65.1 (44112000-8) - Вироби з волокнистого цементу (Шифер листовий (асбестоцементний))</t>
  </si>
  <si>
    <t>23.52.1 (44921000-2) - Вапно негашене, гашене та гідравлічне (Вапно будівельне негашене)</t>
  </si>
  <si>
    <t>26.20.1 (30125000-1) - Машини обчислювальні, частини та приладдя до них (Картриджі)</t>
  </si>
  <si>
    <t>23.62.1 (44172000-6) - Вироби з гіпсу для будівництва (Гіпсокартон)</t>
  </si>
  <si>
    <t>25.72.1 (44520000-1) - Замки та завіси (замки, петлі, ручки дверні)</t>
  </si>
  <si>
    <t>25.72.1 (44520000-1) - Замки та завіси (петлі, ручки дверні)</t>
  </si>
  <si>
    <t>26.11.3 (30233000-1) - Схеми електронні інтегровані (USB флеш-накопичувач)</t>
  </si>
  <si>
    <t>27.51.2 (39715000-7) - Прилади електричні побутові, інші, н.в.і.у.(обігрівач в зборі)</t>
  </si>
  <si>
    <t>27.90.1 (19513000-5) - Устатковання електричне, інше, та його частини (ізолента)</t>
  </si>
  <si>
    <t>28.12.1 (42121000-3) - Устатковання силове гідравлічне та пневматичне, крім його частин (Циліндри)</t>
  </si>
  <si>
    <t>32.50.4 (33735000-1) - Окуляри, лінзи та їхні частини (окуляри захистні)</t>
  </si>
  <si>
    <t>38.21.3 (09222000-1) - Розчинники органічні відпрацьовані (уайт-спіріт)</t>
  </si>
  <si>
    <t>58.14.1 (22200000-2) - Журнали та періодичні видання друковані (журнали, газети)</t>
  </si>
  <si>
    <t>10.41.2(15411000-2) - Олії сирі(Масло імерсійне)</t>
  </si>
  <si>
    <t>13.20.2(33141000-0) - Тканини бавовняні (перев'язувальні матеріали)</t>
  </si>
  <si>
    <t>13.20.3 (33141000-0) - Тканини (Бинт трубчатий еластичний, пластир фіксаційний)</t>
  </si>
  <si>
    <t>17.12.7 (33124000-5) - Папір і картон оброблені (диски діагностичні з антибіотиками, тест-смужки)</t>
  </si>
  <si>
    <t>17.29.1(33198000-4) - Вироби паперові та картонні, інші (діаграмний папір для електрофізіологічних досліджень)</t>
  </si>
  <si>
    <t>20.12.2(24221000-9) - Екстракти фарбувальні та дубильні; таніни та їхні похідні; речовини фарбувальні, н.в.і.у(лабораторні реактиви)</t>
  </si>
  <si>
    <t>20.13.3(24312000-4) - Солі металів галоїдні; гіпохлорити, хлорати й перхлорати (лабораторні реактиви)</t>
  </si>
  <si>
    <t>20.14.1(24321000-0) - Вуглеводні та їхні похідні(гель для електрофізіологічних досліджень, парафін, озокирит)</t>
  </si>
  <si>
    <t>20.14.2(24322000-7) - Спирти, феноли, фенолоспирти та їхні галогено-, сульфо-, нітро- чи нітрозопохідні; спирти жирні технічні(Нор-експрес, лабораторні реактиви)</t>
  </si>
  <si>
    <t>20.14.3( 24323000-4) - Кислоти монокарбонові жирні технічні; кислоти карбонові та їхні солі(лабораторні реактиви)</t>
  </si>
  <si>
    <t>20.14.7(24322000-7) - Продукти хімічні органічні, основні, різноманітні(фенол)</t>
  </si>
  <si>
    <t>20.14.4(24324000-1)  - Сполуки органічні з азотною функційною групою (лабораторні реактиви)</t>
  </si>
  <si>
    <t>20.14.6(24455000-8) - Ефіри, пероксиди, епоксиди, ацеталі та напівацеталі органічні; сполуки органічні, інші(ФАН, моносепт, пелесепт)</t>
  </si>
  <si>
    <t>20.59.1(24931000-9) - Фотопластинки й фотоплівки, плівка для миттєвого друку; фотохімікати та фотографічні незмішані речовини (рентген плівка та реактиви для її обробки)</t>
  </si>
  <si>
    <t>20.41.2 (24455000-8) - Речовини поверхнево активні органічні, крім мила (Чистолайн )</t>
  </si>
  <si>
    <t>20.59.5(24956000-0) - Продукти хімічні різноманітні (середовища,лабораторні реактиви)</t>
  </si>
  <si>
    <t>21.10.4(15831000-2) - Цукри хімічно чисті, н.в.і.у.; ефіри та естери цукрів і їхні солі, н.в.і.у.(лабораторні реактиви)</t>
  </si>
  <si>
    <t>21.10.5(33695000-8) - Провітаміни, вітаміни й гормони; глікозиди та алкалоїди рослинного походження та їхні похідні; антибіотики(лабораторні реактиви)</t>
  </si>
  <si>
    <t>21.10.6(33694000-1) - Залози та інші органи, екстракти цих речовин та інші речовини людського чи тваринного походження, н.в.і.у.діагностичні лабораторні сировотки)</t>
  </si>
  <si>
    <t>21.20.2(33696000-5) - Препарати фармацевтичні, інші (лабораторні реактиви)</t>
  </si>
  <si>
    <t>22.19.6(33141000-0) - Предмети одягу та аксесуари одягу з вулканізованої гуми (Рукавички медичні)</t>
  </si>
  <si>
    <t>22.22.1(33141000-0) - Тара пластмасова(посуд лабораторний пластиковий)</t>
  </si>
  <si>
    <t>23.19.2(33793000-5) - Скло технічне та інше скло (посуд лабораторний скляний)</t>
  </si>
  <si>
    <t>25.93.1(33124000-5) - Вироби з дроту, ланцюги та пружини (електроди для Na/K/Li аналізатора)</t>
  </si>
  <si>
    <t>26.51.5(33695000-8) - Прилади для контролювання інших фізичних характеристик (Ареометр, Біологічні індикатори, Детектор проби, Термометр медичний ртутний, Хімічні індикатори стерилізації)</t>
  </si>
  <si>
    <t>26.51.8(33694000-1) - Частини та приладдя до вимірювального, випробовувального та навігаційного устаткування (діагностичні засоби для Na/K/Li аналізатора, одноразові ЕКГ електроди)</t>
  </si>
  <si>
    <t>26.51.6(33698000-9) - Інструменти та прилади вимірювальні, контрольні та випробовувальні, інші (лабораторні розчини для Na/K/Li аналізатора, контрольні суспензії )</t>
  </si>
  <si>
    <t>32.99.5(33696000-5) - Вироби, інші, н. в. і. у. (лабораторні діагностичні засоби)</t>
  </si>
  <si>
    <t>01.13.1 (03221000-6) - Овочі листкові (Капуста)</t>
  </si>
  <si>
    <t>01.13.5 (03212000-0) - Коренеплоди та бульби їстівні з високим умістом крохмалю та інуліну (картопля)</t>
  </si>
  <si>
    <t>01.47.2 (03142000-8) - Яйця у шкарлупі, свіжі (яйце куряче)</t>
  </si>
  <si>
    <t>сто п'ятдесят сім тисяч триста сімдесят шість  грн. 43 коп.</t>
  </si>
  <si>
    <t>обласний бюджет  у т. ч. ПДВ - 26229.41  грн.</t>
  </si>
  <si>
    <t>10.11.1 (15111000-9) - М'ясо великої рогатої худоби, свиней, овець, кіз, коней та інших тварин родини конячих, свіже чи охолоджене (яловичина охолоджена)</t>
  </si>
  <si>
    <t>10.12.1 (15112000-6) - М'ясо свійської птиці, свіже чи охолоджене (тушки курей охолоджені)</t>
  </si>
  <si>
    <t>10.20.1 (15221000-3) - Продукція рибна, свіжа, охолоджена чи заморожена (Риба морська заморожена )</t>
  </si>
  <si>
    <t>сто тридцять три тисячі триста тридцять п'ять грн. 00 коп.</t>
  </si>
  <si>
    <t>пролонгація  договору на 20%, обласний бюджет  у т. ч. ПДВ - 22222.50  грн.</t>
  </si>
  <si>
    <t>10.51.1 (15511000-3) - Молоко та вершки, рідинні, оброблені (Молоко)</t>
  </si>
  <si>
    <t>10.61.1 (15614000-5) - Рис напівобрушений чи повністю обрушений, або лущений чи дроблений (рис шліфований)</t>
  </si>
  <si>
    <t>10.61.2 (15612000-1) - Борошно зернових і овочевих культур; їхні суміші (борошно пшеничне)</t>
  </si>
  <si>
    <t>10.61.3 (15613000-8) - Крупи, крупка, гранули та інші продукти з зерна зернових культур (крупа пшенична, вівсяні пластівці, гречана, перлова, пшоно)</t>
  </si>
  <si>
    <t>10.73.1 (15851000-8) - Макарони, локшина, кускус і подібні борошняні вироби (макаронні вироби)</t>
  </si>
  <si>
    <t>10.81.1 (15831000-2) - Цукор-сирець, тростинний і очищений тростинний чи буряковий цукор (сахароза); меляса (Цукор)</t>
  </si>
  <si>
    <t>10.83.1 (15863000-5) - Чай і кава, оброблені (Чай)</t>
  </si>
  <si>
    <t>10.84.3 (15872000-1) - Сіль харчова (Сіль)</t>
  </si>
  <si>
    <t>63.11.1 (64216000-3) - Послуги щодо обробляння даних, розміщування інформації на веб - узлах, щодо програмного застосування та інші послуги щодо забезпечення інформаційно - технологічною інфраструктурою (Послуги щодо оприлюднення оголошень стосовно державних закупівель)</t>
  </si>
  <si>
    <t>84.25.1 (50413000-3) - Послуги пожежних служб (технічне обслуговування cистем відеоспостереження, охоронної сигналізації та пожежної сигналізації 15 відділення )</t>
  </si>
  <si>
    <t>23.91.1 (14522000-6) - Вироби абразивні (Сітка абразивна )</t>
  </si>
  <si>
    <t>всього доручення КЕКВ 2210</t>
  </si>
  <si>
    <t>22.19.1 (19514000-2)  - Ґума регенерована в первинних формах або як пластини, листи чи стрічки (резина листова)</t>
  </si>
  <si>
    <t>Одна тисяча шістсот сімдесят чотири грн., 00 коп.</t>
  </si>
  <si>
    <t>обласний бюджет (кошти на виконання окремих доручень) у т.ч. ПДВ - 279,00 грн. Додаткові кошти згідно довідки ДОЗ №22 від 26.01.2016 року</t>
  </si>
  <si>
    <t>25.73.3 (44512000-2) - Інструменти ручні, інші (ключ газовий, труборіз)</t>
  </si>
  <si>
    <t>Одна тисяча сто тридцять вісім грн., 00 коп.</t>
  </si>
  <si>
    <t>обласний бюджет (кошти на виконання окремих доручень) у т.ч. ПДВ - 189,67 грн. Додаткові кошти згідно довідки ДОЗ №22 від 26.01.2016 року</t>
  </si>
  <si>
    <t>25.93.1 (44192000-2) - Вироби з дроту, ланцюги та пружини (проволока для зварювання, електроди)</t>
  </si>
  <si>
    <t>П´ять тисяч двісті шістдесят вісім грн,00 коп.</t>
  </si>
  <si>
    <t>обласний бюджет (кошти на виконання окремих доручень) у т.ч. ПДВ - 678,00грн. Додаткові кошти згідно довідки ДОЗ №22 від 26.01.2016 року</t>
  </si>
  <si>
    <t>27.40.3 (31518100-1) - Лампи та світильники, інші (прожектор)</t>
  </si>
  <si>
    <t>Дві тисячі дев´ятсот п´ятдесят дві грн., 00 коп.</t>
  </si>
  <si>
    <t>обласний бюджет (кошти на виконання окремих доручень) у т.ч. ПДВ - 492,00 грн. Додаткові кошти згідно довідки ДОЗ №22 від 26.01.2016 року</t>
  </si>
  <si>
    <t>28.15.1 (44440000-6) - Вальниці/підшипники кулькові чи роликові (підшипники)</t>
  </si>
  <si>
    <t>Три тисячі дев´ятсот шістдесят вісім грн.,00коп.</t>
  </si>
  <si>
    <t>обласний бюджет (кошти на виконання окремих доручень) у т.ч. ПДВ - 661,33 грн. Додаткові кошти згідно довідки ДОЗ №22 від 26.01.2016 року</t>
  </si>
  <si>
    <t>чотири тисячі триста сімдесят три грн. 00 коп.</t>
  </si>
  <si>
    <t>обласний бюджет (спеціальний рахунок) у т. ч. ПДВ - 728.83  грн.</t>
  </si>
  <si>
    <t>чотириста тридцять чотири грн. 00 коп.</t>
  </si>
  <si>
    <t>обласний бюджет (спеціальний рахунок) у т. ч. ПДВ - 72.33  грн.</t>
  </si>
  <si>
    <t>сто двадцять п'ять грн. 00 коп.</t>
  </si>
  <si>
    <t>обласний бюджет (спеціальний рахунок) у т. ч. ПДВ - 20.83  грн.</t>
  </si>
  <si>
    <t>десять тисяч шістсот п'ятдесят шість грн. 70 коп.</t>
  </si>
  <si>
    <t>обласний бюджет (спеціальний рахунок) у т. ч. ПДВ - 1776.12  грн.</t>
  </si>
  <si>
    <t>п'ятсот дев'яносто вісім  грн. 90 коп.</t>
  </si>
  <si>
    <t>обласний бюджет (спеціальний рахунок) у т. ч. ПДВ - 99.82  грн.</t>
  </si>
  <si>
    <t xml:space="preserve"> одна тисяча дев'яносто грн. 00 коп.</t>
  </si>
  <si>
    <t>обласний бюджет (спеціальний рахунок) у т. ч. ПДВ - 181.67  грн.</t>
  </si>
  <si>
    <t>обласний бюджет (спеціальний рахунок) у т. ч. ПДВ - 1350.00  грн.</t>
  </si>
  <si>
    <t>вісім тисяч сто грн. 00 коп.</t>
  </si>
  <si>
    <t>14.19.1  (18141000-9) - Одяг, дитячий, спортивні костюми та інший одяг, аксесуари та деталі одягу, трикотажні (перчатки з підкладкою)</t>
  </si>
  <si>
    <t>лютий</t>
  </si>
  <si>
    <t xml:space="preserve">обласний бюджет (спеціальний рахунок) у т. ч. ПДВ - 26,67грн. </t>
  </si>
  <si>
    <t>25.73.3 (44512000-2)  - Інструменти ручні інші (ключ газовий)</t>
  </si>
  <si>
    <t>триста п´ятдесят п´ять грн.,00 коп.</t>
  </si>
  <si>
    <t>обласний бюджет (спеціальний рахунок) у т. ч. ПДВ - 26,67грн.</t>
  </si>
  <si>
    <t>25.73.4 (42676000-5) - Деталі змінні до ручних інструментів з механічним урухомлювачем/приводом чи без нього, або до верстатів (коло відрізне по металу, бур по бетону)</t>
  </si>
  <si>
    <t>сто шістдесят грн. 00 коп.</t>
  </si>
  <si>
    <t>одна тисяча сімсот шістдесят шість грн.00 коп.</t>
  </si>
  <si>
    <t>обласний бюджет (спеціальний рахунок) у т. ч. ПДВ - 294.33 грн.</t>
  </si>
  <si>
    <t>сорок п'ять тисяч сто шістдесят дві грн. 90 коп.</t>
  </si>
  <si>
    <t>обласний бюджет (спеціальний рахунок) у т. ч. ПДВ - 7527.15  грн.</t>
  </si>
  <si>
    <t>обласний бюджет (кошти на виконання окремих доручень) у т.ч. ПДВ - 506,67 грн. Додаткові кошти згідно довідки ДОЗ № 78 від 19.02.2016 року</t>
  </si>
  <si>
    <t>26.51.5 (38425000-0) - Прилади для контролювання інших фізичних характеристик (манометр кисневий, ацетиленовий)</t>
  </si>
  <si>
    <t>Вісімсот вісімдесят грн. 00 коп.</t>
  </si>
  <si>
    <t>обласний бюджет (кошти на виконання окремих доручень) у т.ч. ПДВ - 146,67 грн. Додаткові кошти згідно довідки ДОЗ № 78 від 19.02.2016 року</t>
  </si>
  <si>
    <t>Три тисячі сорок грн. 00 коп.</t>
  </si>
  <si>
    <t>28.14.2 (42132000-3) - Частини кранів, клапанів і подібних виробів (вентиль бронзовий)</t>
  </si>
  <si>
    <t>Шістсот шість грн. 00 коп.</t>
  </si>
  <si>
    <t>обласний бюджет (кошти на виконання окремих доручень) у т.ч. ПДВ - 101,00 грн. Додаткові кошти згідно довідки ДОЗ № 78 від 19.02.2016 року</t>
  </si>
  <si>
    <t>Одна тисяча дев´ятсот вісімдесят сім грн. 50 коп.</t>
  </si>
  <si>
    <t>обласний бюджет (кошти на виконання окремих доручень) у т.ч. ПДВ - 331,25 грн. Додаткові кошти згідно довідки ДОЗ № 78 від 19.02.2016 року</t>
  </si>
  <si>
    <t>сто тринадцять тисяч сімсот п'ятдесят грн. 00 коп.</t>
  </si>
  <si>
    <t>обласний бюджет, в тому числи за рахунок  відшкодувань від центру СНІД у сумі 1250.00 грн, у т. ч. ПДВ - 18958.33  грн.</t>
  </si>
  <si>
    <t>13.92.1 (39512000-4) - Вироби текстильні готові для домашнього господарства (Простирадла,Підковдра,Наволока,Рушник)</t>
  </si>
  <si>
    <t>14.12.3 (18130000-9) - Одяг робочий, інший (костюм робочий)</t>
  </si>
  <si>
    <t>14.13.1 (18213000-5) - Одяг верхній, інший, чоловічий і хлопчачий (куртка тепла)</t>
  </si>
  <si>
    <t>16.21.1(44171000-9) - Фанера клеєна, фанеровані панелі й подібні вироби з шаруватої деревини; плити деревностружкові  й подібні плити з деревини чи з інших здерев'янілих матеріалів (Плити OSB)</t>
  </si>
  <si>
    <t>08.11.3 (44922000-9) - Крейда та некальцинований доломіт (Крейда)</t>
  </si>
  <si>
    <t>вісімнадцять тисяч дев'яносто дев'ять грн. 99 коп.</t>
  </si>
  <si>
    <t>двісті грн. 00 коп.</t>
  </si>
  <si>
    <t>обласний бюджет (спеціальний рахунок) у т. ч. ПДВ - 33.33  грн.</t>
  </si>
  <si>
    <t>обласний бюджет (спеціальний рахунок) у т. ч. ПДВ - 3016.67  грн.</t>
  </si>
  <si>
    <t>ДСТУ Б.Д.1.1-1:2013 (45300000-0 )- Роботи будівельні (Поточний ремонт вікон )</t>
  </si>
  <si>
    <t>ДСТУ Б.Д.1.1-1:2013 (45300000-0 )- Роботи будівельні (Поточний ремонт водостоків)</t>
  </si>
  <si>
    <t>ДСТУ Б.Д.1.1-1:2013 (45300000-0 )- Роботи будівельні (Поточний ремонт покрівель)</t>
  </si>
  <si>
    <t xml:space="preserve"> ДСТУ Б.Д.1.1-1:2013 (45453000-7) - Роботи будівельні  (Капітальний ремонт систем опалення і водопосточання відділення)</t>
  </si>
  <si>
    <t>п'ятдесят дев'ять тисяч вісімсот грн. 00 коп.</t>
  </si>
  <si>
    <t>обласний бюджет  у т. ч. ПДВ - 9966.67 грн.</t>
  </si>
  <si>
    <t>тридцять тисяч дев'ятсот вісімдесят грн. 36 коп.</t>
  </si>
  <si>
    <t>обласний бюджет  у т. ч. ПДВ - 5163.39  грн.</t>
  </si>
  <si>
    <t xml:space="preserve">58.14.1 </t>
  </si>
  <si>
    <t>дев'ятнадцять тисяч п'ятдесят дев'ять грн. 64 коп.</t>
  </si>
  <si>
    <t>_</t>
  </si>
  <si>
    <t>березень</t>
  </si>
  <si>
    <t>обласний бюджет,  у т.ч. ПДВ - 3176.61  грн.</t>
  </si>
  <si>
    <t>три тисячі двадцять сім грн. 36 коп.</t>
  </si>
  <si>
    <t>обласний бюджет (спеціальний рахунок) у т. ч. ПДВ - 504.56  грн.</t>
  </si>
  <si>
    <t>двадцять сім тисяч  дев'ятсот   п'ятдесят грн. 34 коп.</t>
  </si>
  <si>
    <t>обласний бюджет (спеціальний рахунок) у т. ч. ПДВ - 4658.39  грн.</t>
  </si>
  <si>
    <t>обласний бюджет  у т. ч. ПДВ - 2414.41  грн.</t>
  </si>
  <si>
    <t>чотирнадцять тисяч чотириста вісімдесят шість грн. 46 коп.</t>
  </si>
  <si>
    <t>шістдесят три тисяч дев'ятсот дев'яносто три грн. 30 коп.</t>
  </si>
  <si>
    <t>обласний бюджет  у т. ч. ПДВ - 10665.55  грн.</t>
  </si>
  <si>
    <t>сто дев'яносто шість тисяч грн. 00 коп.</t>
  </si>
  <si>
    <t>обласний бюджет, за рахунок заощаджених коштів від проведених торгів,  у т.ч. ПДВ - 3266.67 грн.</t>
  </si>
  <si>
    <t>сто дев'яносто п'ять тисяч шістсот  грн. 00 коп.</t>
  </si>
  <si>
    <t>обласний бюджет, за рахунок заощаджених коштів від проведених торгів,  у т.ч. ПДВ - 32600.00 грн.</t>
  </si>
  <si>
    <t>сто дев'яносто сім тисяч п'ятсот грн. 00 коп.</t>
  </si>
  <si>
    <t>обласний бюджет, за рахунок заощаджених коштів від проведених торгів,  у т.ч. ПДВ - 32916.67 грн.</t>
  </si>
  <si>
    <t>10.39.2 (15332000-4) - Плоди й горіхи, оброблені та законсервовані (сухофрукти)</t>
  </si>
  <si>
    <t>сто сімдесят тисяч грн. 00 коп.</t>
  </si>
  <si>
    <t>обласний бюджет, за рахунок заощаджених коштів від проведених торгів,  у т.ч. ПДВ - 28333.33 грн.</t>
  </si>
  <si>
    <t>сто шість тисяч триста вісімдесіт п'ять грн. 40 коп.</t>
  </si>
  <si>
    <t>обласний бюджет, за рахунок заощаджених коштів від проведених торгів,  у т.ч. ПДВ - 17730.90 грн.</t>
  </si>
  <si>
    <t>Чотири тисячі дев'ятсот п'ятдесят п'ять грн. 00 коп.</t>
  </si>
  <si>
    <t>обласний бюджет (кошти на виконання окремих доручень) у т. ч. ПДВ - 825.83  грн. Додаткові кошти згідно довідки ДОЗ №78 від 19.02.16</t>
  </si>
  <si>
    <t>Всього бюджет КЕКВ 2282</t>
  </si>
  <si>
    <t>Всього доручення 2282</t>
  </si>
  <si>
    <t>22.19.4 (34312000-7) - стрічки конвеєрні чи урухомлювальні/приводні паси з вулканізованої гуми (ремень приводний клиновий)</t>
  </si>
  <si>
    <t>двадцять вісім тисяч сто сімдесят вісім грн. 81 коп.</t>
  </si>
  <si>
    <t>обласний бюджет  у т. ч. ПДВ - 4696.47  грн.</t>
  </si>
  <si>
    <t>обласний бюджет  у т. ч. ПДВ - 5790.49  грн.</t>
  </si>
  <si>
    <t>тридцять чотири тисячі сімсот сорок дві грн. 95 коп.</t>
  </si>
  <si>
    <t>тридцять п'ять тисяч п'ятсот вісімдесят сім грн. 36 коп.</t>
  </si>
  <si>
    <t>обласний бюджет  у т. ч. ПДВ - 5931.23  грн.</t>
  </si>
  <si>
    <t>тринадцять тисяч сімсот п'ятдесят грн. 00 коп.</t>
  </si>
  <si>
    <t>обласний бюджет,  у т.ч. ПДВ - 2291.67  грн.</t>
  </si>
  <si>
    <t>сто тридцять грн. 00 коп.</t>
  </si>
  <si>
    <t>обласний бюджет,  у т.ч. ПДВ - 21.67  грн.</t>
  </si>
  <si>
    <t>чотириста сорок грн. 00 коп.</t>
  </si>
  <si>
    <t>обласний бюджет,  у т.ч. ПДВ - 73.33  грн.</t>
  </si>
  <si>
    <t>двадцять одна тисяча чотириста дев'яносто шість грн. 80 коп.</t>
  </si>
  <si>
    <t>обласний бюджет  у т. ч. ПДВ - 3582.80  грн.</t>
  </si>
  <si>
    <t>одинадцять тисяч вісімсот сімдесят три грн. 36 коп.</t>
  </si>
  <si>
    <t>обласний бюджет  у т. ч. ПДВ - 1978.89  грн.</t>
  </si>
  <si>
    <t>Вісімсот тридцять чотири грн. 00 коп.</t>
  </si>
  <si>
    <t>обласний бюджет (кошти на виконання окремих доручень) у т.ч. ПДВ - 139,00 грн. Додаткові кошти згідно довідки ДОЗ № 138 від 18.03.2016 року</t>
  </si>
  <si>
    <r>
      <t>72.12.1 (71314000-2) - Послуги інженерні щодо енергетичних об</t>
    </r>
    <r>
      <rPr>
        <sz val="10"/>
        <rFont val="Calibri"/>
        <family val="2"/>
      </rPr>
      <t>´</t>
    </r>
    <r>
      <rPr>
        <sz val="10"/>
        <rFont val="Times New Roman"/>
        <family val="1"/>
      </rPr>
      <t>єктів</t>
    </r>
  </si>
  <si>
    <t>20.41.3 (39831000-6) - Мило, засоби мийні та засоби для чищення (пральний порошок)</t>
  </si>
  <si>
    <t>11197.56</t>
  </si>
  <si>
    <r>
      <t>Одинадцять тисяч сто дев</t>
    </r>
    <r>
      <rPr>
        <sz val="10"/>
        <rFont val="Calibri"/>
        <family val="2"/>
      </rPr>
      <t>´</t>
    </r>
    <r>
      <rPr>
        <sz val="10"/>
        <rFont val="Times New Roman"/>
        <family val="1"/>
      </rPr>
      <t>яносто сім грн. 56 коп.</t>
    </r>
  </si>
  <si>
    <t>обласний бюджет (кошти на виконання окремих доручень) у т.ч. ПДВ - 1866,26 грн. Додаткові кошти згідно довідки ДОЗ № 138 від 18.03.2016 року</t>
  </si>
  <si>
    <t>Всього доручення 2240</t>
  </si>
  <si>
    <t>бюд</t>
  </si>
  <si>
    <t>спец</t>
  </si>
  <si>
    <t>дор</t>
  </si>
  <si>
    <t>двадцять дві тисячі чотириста грн. 00 коп.</t>
  </si>
  <si>
    <t xml:space="preserve">                                                               Затверджений рішенням комітету з конкурсних торгів від 28.03.2016 р. № 10</t>
  </si>
  <si>
    <t>обласний бюджет  у т. ч. ПДВ - 12242.70  грн.</t>
  </si>
  <si>
    <t>сімдесят три тисячі чотириста п'ятдесят шість грн. 22 коп.</t>
  </si>
  <si>
    <t>-</t>
  </si>
  <si>
    <t xml:space="preserve">  2016 рік  (зі змінами)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</si>
</sst>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"/>
    <numFmt numFmtId="191" formatCode="0.0000"/>
    <numFmt numFmtId="192" formatCode="0.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.5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10" xfId="0" applyFill="1" applyBorder="1" applyAlignment="1">
      <alignment vertical="top" wrapText="1"/>
    </xf>
    <xf numFmtId="2" fontId="0" fillId="0" borderId="10" xfId="0" applyNumberForma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top"/>
    </xf>
    <xf numFmtId="0" fontId="8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ill="1" applyBorder="1" applyAlignment="1" applyProtection="1">
      <alignment vertical="top" wrapText="1"/>
      <protection locked="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/>
    </xf>
    <xf numFmtId="0" fontId="11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 applyProtection="1">
      <alignment horizontal="left" vertical="top"/>
      <protection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3"/>
  <sheetViews>
    <sheetView tabSelected="1" zoomScalePageLayoutView="0" workbookViewId="0" topLeftCell="B10">
      <selection activeCell="C4" sqref="C4"/>
    </sheetView>
  </sheetViews>
  <sheetFormatPr defaultColWidth="9.140625" defaultRowHeight="12.75"/>
  <cols>
    <col min="1" max="1" width="61.8515625" style="14" customWidth="1"/>
    <col min="2" max="2" width="11.57421875" style="16" customWidth="1"/>
    <col min="3" max="3" width="14.57421875" style="15" customWidth="1"/>
    <col min="4" max="4" width="36.57421875" style="15" customWidth="1"/>
    <col min="5" max="5" width="16.28125" style="44" customWidth="1"/>
    <col min="6" max="6" width="17.8515625" style="15" customWidth="1"/>
    <col min="7" max="7" width="22.140625" style="14" customWidth="1"/>
    <col min="8" max="8" width="20.421875" style="14" hidden="1" customWidth="1"/>
    <col min="9" max="18" width="0" style="15" hidden="1" customWidth="1"/>
    <col min="19" max="19" width="1.421875" style="15" customWidth="1"/>
    <col min="20" max="20" width="0" style="15" hidden="1" customWidth="1"/>
    <col min="21" max="16384" width="9.140625" style="15" customWidth="1"/>
  </cols>
  <sheetData>
    <row r="1" spans="2:8" ht="12.75">
      <c r="B1" s="12"/>
      <c r="C1" s="3"/>
      <c r="D1" s="3"/>
      <c r="E1" s="3"/>
      <c r="F1" s="3"/>
      <c r="G1" s="11"/>
      <c r="H1" s="11"/>
    </row>
    <row r="2" spans="1:8" ht="15.75">
      <c r="A2" s="11" t="s">
        <v>12</v>
      </c>
      <c r="B2" s="12"/>
      <c r="C2" s="6" t="s">
        <v>13</v>
      </c>
      <c r="D2" s="3"/>
      <c r="E2" s="3"/>
      <c r="F2" s="3"/>
      <c r="G2" s="11"/>
      <c r="H2" s="11"/>
    </row>
    <row r="3" spans="1:8" ht="15.75">
      <c r="A3" s="11"/>
      <c r="B3" s="12"/>
      <c r="C3" s="6" t="s">
        <v>674</v>
      </c>
      <c r="D3" s="3"/>
      <c r="E3" s="3"/>
      <c r="F3" s="3"/>
      <c r="G3" s="11"/>
      <c r="H3" s="11"/>
    </row>
    <row r="4" spans="1:8" ht="12.75">
      <c r="A4" s="11"/>
      <c r="B4" s="12" t="s">
        <v>8</v>
      </c>
      <c r="C4" s="7"/>
      <c r="D4" s="7"/>
      <c r="E4" s="7"/>
      <c r="F4" s="3"/>
      <c r="G4" s="11"/>
      <c r="H4" s="11"/>
    </row>
    <row r="5" spans="1:8" ht="12.75">
      <c r="A5" s="11"/>
      <c r="B5" s="12"/>
      <c r="C5" s="3" t="s">
        <v>10</v>
      </c>
      <c r="D5" s="3"/>
      <c r="E5" s="3"/>
      <c r="F5" s="3"/>
      <c r="G5" s="11"/>
      <c r="H5" s="11"/>
    </row>
    <row r="6" spans="2:8" ht="12.75">
      <c r="B6" s="12"/>
      <c r="C6" s="3"/>
      <c r="D6" s="3"/>
      <c r="E6" s="3"/>
      <c r="F6" s="3"/>
      <c r="G6" s="11"/>
      <c r="H6" s="11"/>
    </row>
    <row r="7" spans="1:8" ht="51" customHeight="1">
      <c r="A7" s="1" t="s">
        <v>11</v>
      </c>
      <c r="B7" s="1" t="s">
        <v>0</v>
      </c>
      <c r="C7" s="45" t="s">
        <v>1</v>
      </c>
      <c r="D7" s="46"/>
      <c r="E7" s="8" t="s">
        <v>9</v>
      </c>
      <c r="F7" s="8" t="s">
        <v>2</v>
      </c>
      <c r="G7" s="1" t="s">
        <v>3</v>
      </c>
      <c r="H7" s="1"/>
    </row>
    <row r="8" spans="1:8" ht="12.75">
      <c r="A8" s="1">
        <v>1</v>
      </c>
      <c r="B8" s="1">
        <v>2</v>
      </c>
      <c r="C8" s="45">
        <v>3</v>
      </c>
      <c r="D8" s="46"/>
      <c r="E8" s="8">
        <v>4</v>
      </c>
      <c r="F8" s="8">
        <v>5</v>
      </c>
      <c r="G8" s="1">
        <v>6</v>
      </c>
      <c r="H8" s="1">
        <v>6</v>
      </c>
    </row>
    <row r="9" spans="1:21" ht="39" customHeight="1">
      <c r="A9" s="23" t="s">
        <v>600</v>
      </c>
      <c r="B9" s="26">
        <v>2210</v>
      </c>
      <c r="C9" s="24">
        <v>800</v>
      </c>
      <c r="D9" s="17" t="s">
        <v>19</v>
      </c>
      <c r="E9" s="42" t="s">
        <v>673</v>
      </c>
      <c r="F9" s="27" t="s">
        <v>16</v>
      </c>
      <c r="G9" s="28" t="s">
        <v>173</v>
      </c>
      <c r="H9" s="21" t="s">
        <v>17</v>
      </c>
      <c r="T9" s="15" t="str">
        <f>LEFT(A9,8)</f>
        <v>08.11.3 </v>
      </c>
      <c r="U9" s="15">
        <f>LEFT(,10)</f>
      </c>
    </row>
    <row r="10" spans="1:20" ht="28.5" customHeight="1">
      <c r="A10" s="23" t="s">
        <v>348</v>
      </c>
      <c r="B10" s="26">
        <v>2210</v>
      </c>
      <c r="C10" s="24">
        <f>49907.36-14320</f>
        <v>35587.36</v>
      </c>
      <c r="D10" s="17" t="s">
        <v>646</v>
      </c>
      <c r="E10" s="37" t="s">
        <v>673</v>
      </c>
      <c r="F10" s="27" t="s">
        <v>16</v>
      </c>
      <c r="G10" s="28" t="s">
        <v>647</v>
      </c>
      <c r="H10" s="21" t="s">
        <v>17</v>
      </c>
      <c r="T10" s="15" t="str">
        <f aca="true" t="shared" si="0" ref="T10:T80">LEFT(A10,8)</f>
        <v>08.12.1 </v>
      </c>
    </row>
    <row r="11" spans="1:20" ht="37.5" customHeight="1">
      <c r="A11" s="23" t="s">
        <v>348</v>
      </c>
      <c r="B11" s="26">
        <v>2210</v>
      </c>
      <c r="C11" s="24">
        <f>3600+4500</f>
        <v>8100</v>
      </c>
      <c r="D11" s="17" t="s">
        <v>571</v>
      </c>
      <c r="E11" s="37" t="s">
        <v>673</v>
      </c>
      <c r="F11" s="27" t="s">
        <v>16</v>
      </c>
      <c r="G11" s="28" t="s">
        <v>570</v>
      </c>
      <c r="H11" s="21" t="s">
        <v>18</v>
      </c>
      <c r="T11" s="15" t="str">
        <f t="shared" si="0"/>
        <v>08.12.1 </v>
      </c>
    </row>
    <row r="12" spans="1:20" ht="49.5" customHeight="1">
      <c r="A12" s="23" t="s">
        <v>349</v>
      </c>
      <c r="B12" s="26">
        <v>2210</v>
      </c>
      <c r="C12" s="24">
        <v>1900</v>
      </c>
      <c r="D12" s="17" t="s">
        <v>21</v>
      </c>
      <c r="E12" s="37" t="s">
        <v>673</v>
      </c>
      <c r="F12" s="27" t="s">
        <v>16</v>
      </c>
      <c r="G12" s="28" t="s">
        <v>174</v>
      </c>
      <c r="H12" s="21" t="s">
        <v>17</v>
      </c>
      <c r="T12" s="15" t="str">
        <f t="shared" si="0"/>
        <v>13.10.9 </v>
      </c>
    </row>
    <row r="13" spans="1:20" ht="37.5" customHeight="1">
      <c r="A13" s="23" t="s">
        <v>596</v>
      </c>
      <c r="B13" s="26">
        <v>2210</v>
      </c>
      <c r="C13" s="24">
        <v>178250</v>
      </c>
      <c r="D13" s="18" t="s">
        <v>22</v>
      </c>
      <c r="E13" s="37" t="s">
        <v>673</v>
      </c>
      <c r="F13" s="27" t="s">
        <v>16</v>
      </c>
      <c r="G13" s="28" t="s">
        <v>175</v>
      </c>
      <c r="H13" s="21" t="s">
        <v>17</v>
      </c>
      <c r="T13" s="15" t="str">
        <f t="shared" si="0"/>
        <v>13.92.1 </v>
      </c>
    </row>
    <row r="14" spans="1:20" ht="33.75" customHeight="1">
      <c r="A14" s="23" t="s">
        <v>597</v>
      </c>
      <c r="B14" s="26">
        <v>2210</v>
      </c>
      <c r="C14" s="24">
        <v>10000</v>
      </c>
      <c r="D14" s="18" t="s">
        <v>23</v>
      </c>
      <c r="E14" s="37" t="s">
        <v>673</v>
      </c>
      <c r="F14" s="27" t="s">
        <v>16</v>
      </c>
      <c r="G14" s="28" t="s">
        <v>176</v>
      </c>
      <c r="H14" s="21" t="s">
        <v>17</v>
      </c>
      <c r="T14" s="15" t="str">
        <f t="shared" si="0"/>
        <v>14.12.3 </v>
      </c>
    </row>
    <row r="15" spans="1:20" ht="33" customHeight="1">
      <c r="A15" s="23" t="s">
        <v>598</v>
      </c>
      <c r="B15" s="26">
        <v>2210</v>
      </c>
      <c r="C15" s="24">
        <v>13500</v>
      </c>
      <c r="D15" s="17" t="s">
        <v>24</v>
      </c>
      <c r="E15" s="37" t="s">
        <v>673</v>
      </c>
      <c r="F15" s="27" t="s">
        <v>16</v>
      </c>
      <c r="G15" s="28" t="s">
        <v>177</v>
      </c>
      <c r="H15" s="21" t="s">
        <v>17</v>
      </c>
      <c r="T15" s="15" t="str">
        <f t="shared" si="0"/>
        <v>14.13.1 </v>
      </c>
    </row>
    <row r="16" spans="1:20" ht="32.25" customHeight="1">
      <c r="A16" s="23" t="s">
        <v>350</v>
      </c>
      <c r="B16" s="26">
        <v>2210</v>
      </c>
      <c r="C16" s="24">
        <v>38500</v>
      </c>
      <c r="D16" s="18" t="s">
        <v>25</v>
      </c>
      <c r="E16" s="37" t="s">
        <v>673</v>
      </c>
      <c r="F16" s="27" t="s">
        <v>16</v>
      </c>
      <c r="G16" s="28" t="s">
        <v>178</v>
      </c>
      <c r="H16" s="21" t="s">
        <v>17</v>
      </c>
      <c r="T16" s="15" t="str">
        <f t="shared" si="0"/>
        <v>14.14.2 </v>
      </c>
    </row>
    <row r="17" spans="1:8" ht="37.5" customHeight="1">
      <c r="A17" s="32" t="s">
        <v>572</v>
      </c>
      <c r="B17" s="26">
        <v>2210</v>
      </c>
      <c r="C17" s="24">
        <v>160</v>
      </c>
      <c r="D17" s="18" t="s">
        <v>579</v>
      </c>
      <c r="E17" s="37"/>
      <c r="F17" s="35" t="s">
        <v>573</v>
      </c>
      <c r="G17" s="28" t="s">
        <v>574</v>
      </c>
      <c r="H17" s="21"/>
    </row>
    <row r="18" spans="1:20" ht="36.75" customHeight="1">
      <c r="A18" s="23" t="s">
        <v>351</v>
      </c>
      <c r="B18" s="26">
        <v>2210</v>
      </c>
      <c r="C18" s="24">
        <v>3600</v>
      </c>
      <c r="D18" s="17" t="s">
        <v>20</v>
      </c>
      <c r="E18" s="37" t="s">
        <v>673</v>
      </c>
      <c r="F18" s="27" t="s">
        <v>16</v>
      </c>
      <c r="G18" s="28" t="s">
        <v>179</v>
      </c>
      <c r="H18" s="21" t="s">
        <v>17</v>
      </c>
      <c r="T18" s="15" t="str">
        <f t="shared" si="0"/>
        <v>14.19.2 </v>
      </c>
    </row>
    <row r="19" spans="1:20" ht="51" customHeight="1">
      <c r="A19" s="23" t="s">
        <v>599</v>
      </c>
      <c r="B19" s="26">
        <v>2210</v>
      </c>
      <c r="C19" s="24">
        <v>3750</v>
      </c>
      <c r="D19" s="17" t="s">
        <v>26</v>
      </c>
      <c r="E19" s="37" t="s">
        <v>673</v>
      </c>
      <c r="F19" s="27" t="s">
        <v>16</v>
      </c>
      <c r="G19" s="28" t="s">
        <v>180</v>
      </c>
      <c r="H19" s="21" t="s">
        <v>17</v>
      </c>
      <c r="T19" s="15" t="str">
        <f t="shared" si="0"/>
        <v>16.21.1(</v>
      </c>
    </row>
    <row r="20" spans="1:20" ht="34.5" customHeight="1">
      <c r="A20" s="23" t="s">
        <v>352</v>
      </c>
      <c r="B20" s="26">
        <v>2210</v>
      </c>
      <c r="C20" s="24">
        <v>11704</v>
      </c>
      <c r="D20" s="17" t="s">
        <v>27</v>
      </c>
      <c r="E20" s="37" t="s">
        <v>673</v>
      </c>
      <c r="F20" s="27" t="s">
        <v>16</v>
      </c>
      <c r="G20" s="28" t="s">
        <v>181</v>
      </c>
      <c r="H20" s="21" t="s">
        <v>17</v>
      </c>
      <c r="T20" s="15" t="str">
        <f t="shared" si="0"/>
        <v>16.23.1 </v>
      </c>
    </row>
    <row r="21" spans="1:20" ht="41.25" customHeight="1">
      <c r="A21" s="23" t="s">
        <v>352</v>
      </c>
      <c r="B21" s="26">
        <v>2210</v>
      </c>
      <c r="C21" s="24">
        <v>4782</v>
      </c>
      <c r="D21" s="17" t="s">
        <v>28</v>
      </c>
      <c r="E21" s="37" t="s">
        <v>673</v>
      </c>
      <c r="F21" s="27" t="s">
        <v>16</v>
      </c>
      <c r="G21" s="28" t="s">
        <v>182</v>
      </c>
      <c r="H21" s="21" t="s">
        <v>18</v>
      </c>
      <c r="T21" s="15" t="str">
        <f t="shared" si="0"/>
        <v>16.23.1 </v>
      </c>
    </row>
    <row r="22" spans="1:20" ht="29.25" customHeight="1">
      <c r="A22" s="23" t="s">
        <v>469</v>
      </c>
      <c r="B22" s="26">
        <v>2210</v>
      </c>
      <c r="C22" s="24">
        <v>20000</v>
      </c>
      <c r="D22" s="17" t="s">
        <v>29</v>
      </c>
      <c r="E22" s="37" t="s">
        <v>673</v>
      </c>
      <c r="F22" s="27" t="s">
        <v>16</v>
      </c>
      <c r="G22" s="28" t="s">
        <v>183</v>
      </c>
      <c r="H22" s="21" t="s">
        <v>17</v>
      </c>
      <c r="T22" s="15" t="str">
        <f t="shared" si="0"/>
        <v>17.12.7(</v>
      </c>
    </row>
    <row r="23" spans="1:20" ht="27" customHeight="1">
      <c r="A23" s="23" t="s">
        <v>469</v>
      </c>
      <c r="B23" s="26">
        <v>2210</v>
      </c>
      <c r="C23" s="24">
        <v>15000</v>
      </c>
      <c r="D23" s="17" t="s">
        <v>30</v>
      </c>
      <c r="E23" s="37" t="s">
        <v>673</v>
      </c>
      <c r="F23" s="27" t="s">
        <v>16</v>
      </c>
      <c r="G23" s="28" t="s">
        <v>184</v>
      </c>
      <c r="H23" s="21" t="s">
        <v>18</v>
      </c>
      <c r="T23" s="15" t="str">
        <f t="shared" si="0"/>
        <v>17.12.7(</v>
      </c>
    </row>
    <row r="24" spans="1:20" ht="40.5" customHeight="1">
      <c r="A24" s="23" t="s">
        <v>470</v>
      </c>
      <c r="B24" s="26">
        <v>2210</v>
      </c>
      <c r="C24" s="24">
        <v>18126.39</v>
      </c>
      <c r="D24" s="17" t="s">
        <v>31</v>
      </c>
      <c r="E24" s="37" t="s">
        <v>673</v>
      </c>
      <c r="F24" s="27" t="s">
        <v>16</v>
      </c>
      <c r="G24" s="28" t="s">
        <v>185</v>
      </c>
      <c r="H24" s="21" t="s">
        <v>17</v>
      </c>
      <c r="T24" s="15" t="str">
        <f t="shared" si="0"/>
        <v>17.23.1(</v>
      </c>
    </row>
    <row r="25" spans="1:20" ht="36" customHeight="1">
      <c r="A25" s="23" t="s">
        <v>470</v>
      </c>
      <c r="B25" s="26">
        <v>2210</v>
      </c>
      <c r="C25" s="24">
        <v>3000</v>
      </c>
      <c r="D25" s="17" t="s">
        <v>32</v>
      </c>
      <c r="E25" s="37" t="s">
        <v>673</v>
      </c>
      <c r="F25" s="27" t="s">
        <v>16</v>
      </c>
      <c r="G25" s="28" t="s">
        <v>186</v>
      </c>
      <c r="H25" s="21" t="s">
        <v>18</v>
      </c>
      <c r="T25" s="15" t="str">
        <f t="shared" si="0"/>
        <v>17.23.1(</v>
      </c>
    </row>
    <row r="26" spans="1:20" ht="28.5" customHeight="1">
      <c r="A26" s="23" t="s">
        <v>353</v>
      </c>
      <c r="B26" s="26">
        <v>2210</v>
      </c>
      <c r="C26" s="24">
        <v>10500</v>
      </c>
      <c r="D26" s="18" t="s">
        <v>33</v>
      </c>
      <c r="E26" s="37" t="s">
        <v>673</v>
      </c>
      <c r="F26" s="27" t="s">
        <v>16</v>
      </c>
      <c r="G26" s="28" t="s">
        <v>187</v>
      </c>
      <c r="H26" s="21" t="s">
        <v>17</v>
      </c>
      <c r="T26" s="15" t="str">
        <f t="shared" si="0"/>
        <v>17.24.1 </v>
      </c>
    </row>
    <row r="27" spans="1:20" ht="33" customHeight="1">
      <c r="A27" s="23" t="s">
        <v>460</v>
      </c>
      <c r="B27" s="26">
        <v>2210</v>
      </c>
      <c r="C27" s="24">
        <f>5280+28000</f>
        <v>33280</v>
      </c>
      <c r="D27" s="17" t="s">
        <v>461</v>
      </c>
      <c r="E27" s="37" t="s">
        <v>673</v>
      </c>
      <c r="F27" s="27" t="s">
        <v>16</v>
      </c>
      <c r="G27" s="28" t="s">
        <v>462</v>
      </c>
      <c r="H27" s="21" t="s">
        <v>17</v>
      </c>
      <c r="T27" s="15" t="str">
        <f t="shared" si="0"/>
        <v>20.11.1 </v>
      </c>
    </row>
    <row r="28" spans="1:20" ht="46.5" customHeight="1">
      <c r="A28" s="23" t="s">
        <v>354</v>
      </c>
      <c r="B28" s="26">
        <v>2210</v>
      </c>
      <c r="C28" s="24">
        <v>5968.99932</v>
      </c>
      <c r="D28" s="17" t="s">
        <v>34</v>
      </c>
      <c r="E28" s="37" t="s">
        <v>673</v>
      </c>
      <c r="F28" s="27" t="s">
        <v>16</v>
      </c>
      <c r="G28" s="28" t="s">
        <v>188</v>
      </c>
      <c r="H28" s="21" t="s">
        <v>17</v>
      </c>
      <c r="T28" s="15" t="str">
        <f t="shared" si="0"/>
        <v>20.13.3 </v>
      </c>
    </row>
    <row r="29" spans="1:20" ht="57.75" customHeight="1">
      <c r="A29" s="23" t="s">
        <v>355</v>
      </c>
      <c r="B29" s="26">
        <v>2210</v>
      </c>
      <c r="C29" s="24">
        <v>1332</v>
      </c>
      <c r="D29" s="17" t="s">
        <v>35</v>
      </c>
      <c r="E29" s="37" t="s">
        <v>673</v>
      </c>
      <c r="F29" s="27" t="s">
        <v>16</v>
      </c>
      <c r="G29" s="28" t="s">
        <v>189</v>
      </c>
      <c r="H29" s="21" t="s">
        <v>18</v>
      </c>
      <c r="T29" s="15" t="str">
        <f t="shared" si="0"/>
        <v>20.13.4 </v>
      </c>
    </row>
    <row r="30" spans="1:8" ht="57.75" customHeight="1">
      <c r="A30" s="23" t="s">
        <v>355</v>
      </c>
      <c r="B30" s="26">
        <v>2210</v>
      </c>
      <c r="C30" s="24">
        <v>1987.5</v>
      </c>
      <c r="D30" s="17" t="s">
        <v>592</v>
      </c>
      <c r="E30" s="37"/>
      <c r="F30" s="35" t="s">
        <v>573</v>
      </c>
      <c r="G30" s="28" t="s">
        <v>593</v>
      </c>
      <c r="H30" s="21"/>
    </row>
    <row r="31" spans="1:20" ht="37.5" customHeight="1">
      <c r="A31" s="23" t="s">
        <v>356</v>
      </c>
      <c r="B31" s="26">
        <v>2210</v>
      </c>
      <c r="C31" s="24">
        <v>14400</v>
      </c>
      <c r="D31" s="18" t="s">
        <v>36</v>
      </c>
      <c r="E31" s="37" t="s">
        <v>673</v>
      </c>
      <c r="F31" s="27" t="s">
        <v>16</v>
      </c>
      <c r="G31" s="28" t="s">
        <v>190</v>
      </c>
      <c r="H31" s="21" t="s">
        <v>17</v>
      </c>
      <c r="T31" s="15" t="str">
        <f t="shared" si="0"/>
        <v>20.16.1 </v>
      </c>
    </row>
    <row r="32" spans="1:20" ht="33.75" customHeight="1">
      <c r="A32" s="23" t="s">
        <v>357</v>
      </c>
      <c r="B32" s="26">
        <v>2210</v>
      </c>
      <c r="C32" s="24">
        <v>1080</v>
      </c>
      <c r="D32" s="17" t="s">
        <v>37</v>
      </c>
      <c r="E32" s="37" t="s">
        <v>673</v>
      </c>
      <c r="F32" s="27" t="s">
        <v>16</v>
      </c>
      <c r="G32" s="28" t="s">
        <v>191</v>
      </c>
      <c r="H32" s="21" t="s">
        <v>17</v>
      </c>
      <c r="T32" s="15" t="str">
        <f t="shared" si="0"/>
        <v>20.16.5 </v>
      </c>
    </row>
    <row r="33" spans="1:20" ht="36" customHeight="1">
      <c r="A33" s="23" t="s">
        <v>358</v>
      </c>
      <c r="B33" s="26">
        <v>2210</v>
      </c>
      <c r="C33" s="24">
        <v>560</v>
      </c>
      <c r="D33" s="18" t="s">
        <v>38</v>
      </c>
      <c r="E33" s="37" t="s">
        <v>673</v>
      </c>
      <c r="F33" s="27" t="s">
        <v>16</v>
      </c>
      <c r="G33" s="28" t="s">
        <v>192</v>
      </c>
      <c r="H33" s="21" t="s">
        <v>18</v>
      </c>
      <c r="T33" s="15" t="str">
        <f t="shared" si="0"/>
        <v>20.16.5 </v>
      </c>
    </row>
    <row r="34" spans="1:20" ht="38.25" customHeight="1">
      <c r="A34" s="23" t="s">
        <v>359</v>
      </c>
      <c r="B34" s="26">
        <v>2210</v>
      </c>
      <c r="C34" s="24">
        <f>50040-19059.64</f>
        <v>30980.36</v>
      </c>
      <c r="D34" s="17" t="s">
        <v>611</v>
      </c>
      <c r="E34" s="37" t="s">
        <v>673</v>
      </c>
      <c r="F34" s="27" t="s">
        <v>16</v>
      </c>
      <c r="G34" s="28" t="s">
        <v>612</v>
      </c>
      <c r="H34" s="21" t="s">
        <v>17</v>
      </c>
      <c r="T34" s="15" t="str">
        <f t="shared" si="0"/>
        <v>20.30.1 </v>
      </c>
    </row>
    <row r="35" spans="1:20" ht="41.25" customHeight="1">
      <c r="A35" s="23" t="s">
        <v>360</v>
      </c>
      <c r="B35" s="26">
        <v>2210</v>
      </c>
      <c r="C35" s="24">
        <f>8890.7+19059.64</f>
        <v>27950.34</v>
      </c>
      <c r="D35" s="18" t="s">
        <v>620</v>
      </c>
      <c r="E35" s="37" t="s">
        <v>673</v>
      </c>
      <c r="F35" s="27" t="s">
        <v>16</v>
      </c>
      <c r="G35" s="28" t="s">
        <v>621</v>
      </c>
      <c r="H35" s="21" t="s">
        <v>18</v>
      </c>
      <c r="T35" s="15" t="str">
        <f t="shared" si="0"/>
        <v>20.30.1(</v>
      </c>
    </row>
    <row r="36" spans="1:20" ht="41.25" customHeight="1">
      <c r="A36" s="23" t="s">
        <v>361</v>
      </c>
      <c r="B36" s="26">
        <v>2210</v>
      </c>
      <c r="C36" s="24">
        <f>4369+4</f>
        <v>4373</v>
      </c>
      <c r="D36" s="18" t="s">
        <v>558</v>
      </c>
      <c r="E36" s="37" t="s">
        <v>673</v>
      </c>
      <c r="F36" s="27" t="s">
        <v>16</v>
      </c>
      <c r="G36" s="28" t="s">
        <v>559</v>
      </c>
      <c r="H36" s="21" t="s">
        <v>18</v>
      </c>
      <c r="T36" s="15" t="str">
        <f t="shared" si="0"/>
        <v>20.30.2 </v>
      </c>
    </row>
    <row r="37" spans="1:20" ht="39" customHeight="1">
      <c r="A37" s="23" t="s">
        <v>471</v>
      </c>
      <c r="B37" s="26">
        <v>2210</v>
      </c>
      <c r="C37" s="24">
        <v>22765.2</v>
      </c>
      <c r="D37" s="19" t="s">
        <v>39</v>
      </c>
      <c r="E37" s="37" t="s">
        <v>673</v>
      </c>
      <c r="F37" s="27" t="s">
        <v>16</v>
      </c>
      <c r="G37" s="28" t="s">
        <v>193</v>
      </c>
      <c r="H37" s="21" t="s">
        <v>17</v>
      </c>
      <c r="T37" s="15" t="str">
        <f t="shared" si="0"/>
        <v>20.30.2 </v>
      </c>
    </row>
    <row r="38" spans="1:20" ht="42" customHeight="1">
      <c r="A38" s="23" t="s">
        <v>472</v>
      </c>
      <c r="B38" s="26">
        <v>2210</v>
      </c>
      <c r="C38" s="24">
        <v>11202.3</v>
      </c>
      <c r="D38" s="18" t="s">
        <v>40</v>
      </c>
      <c r="E38" s="37" t="s">
        <v>673</v>
      </c>
      <c r="F38" s="27" t="s">
        <v>16</v>
      </c>
      <c r="G38" s="28" t="s">
        <v>194</v>
      </c>
      <c r="H38" s="21" t="s">
        <v>17</v>
      </c>
      <c r="T38" s="15" t="str">
        <f t="shared" si="0"/>
        <v>20.41.3 </v>
      </c>
    </row>
    <row r="39" spans="1:20" ht="34.5" customHeight="1">
      <c r="A39" s="23" t="s">
        <v>362</v>
      </c>
      <c r="B39" s="26">
        <v>2210</v>
      </c>
      <c r="C39" s="24">
        <v>50000</v>
      </c>
      <c r="D39" s="17" t="s">
        <v>41</v>
      </c>
      <c r="E39" s="37" t="s">
        <v>673</v>
      </c>
      <c r="F39" s="27" t="s">
        <v>16</v>
      </c>
      <c r="G39" s="28" t="s">
        <v>195</v>
      </c>
      <c r="H39" s="21" t="s">
        <v>18</v>
      </c>
      <c r="T39" s="15" t="str">
        <f t="shared" si="0"/>
        <v>20.41.3 </v>
      </c>
    </row>
    <row r="40" spans="1:8" ht="34.5" customHeight="1">
      <c r="A40" s="23" t="s">
        <v>661</v>
      </c>
      <c r="B40" s="26">
        <v>2210</v>
      </c>
      <c r="C40" s="24" t="s">
        <v>662</v>
      </c>
      <c r="D40" s="17" t="s">
        <v>663</v>
      </c>
      <c r="E40" s="37" t="s">
        <v>615</v>
      </c>
      <c r="F40" s="27" t="s">
        <v>616</v>
      </c>
      <c r="G40" s="28" t="s">
        <v>664</v>
      </c>
      <c r="H40" s="21"/>
    </row>
    <row r="41" spans="1:20" ht="30.75" customHeight="1">
      <c r="A41" s="23" t="s">
        <v>363</v>
      </c>
      <c r="B41" s="26">
        <v>2210</v>
      </c>
      <c r="C41" s="24">
        <v>1189</v>
      </c>
      <c r="D41" s="17" t="s">
        <v>42</v>
      </c>
      <c r="E41" s="37" t="s">
        <v>673</v>
      </c>
      <c r="F41" s="27" t="s">
        <v>16</v>
      </c>
      <c r="G41" s="28" t="s">
        <v>196</v>
      </c>
      <c r="H41" s="21" t="s">
        <v>18</v>
      </c>
      <c r="T41" s="15" t="str">
        <f t="shared" si="0"/>
        <v>20.52.1 </v>
      </c>
    </row>
    <row r="42" spans="1:20" ht="41.25" customHeight="1">
      <c r="A42" s="23" t="s">
        <v>364</v>
      </c>
      <c r="B42" s="26">
        <v>2210</v>
      </c>
      <c r="C42" s="24">
        <v>8200</v>
      </c>
      <c r="D42" s="18" t="s">
        <v>43</v>
      </c>
      <c r="E42" s="37" t="s">
        <v>673</v>
      </c>
      <c r="F42" s="27" t="s">
        <v>16</v>
      </c>
      <c r="G42" s="28" t="s">
        <v>197</v>
      </c>
      <c r="H42" s="21" t="s">
        <v>17</v>
      </c>
      <c r="T42" s="15" t="str">
        <f t="shared" si="0"/>
        <v>20.52.1 </v>
      </c>
    </row>
    <row r="43" spans="1:20" ht="34.5" customHeight="1">
      <c r="A43" s="23" t="s">
        <v>365</v>
      </c>
      <c r="B43" s="26">
        <v>2210</v>
      </c>
      <c r="C43" s="24">
        <v>2000</v>
      </c>
      <c r="D43" s="17" t="s">
        <v>44</v>
      </c>
      <c r="E43" s="37" t="s">
        <v>673</v>
      </c>
      <c r="F43" s="27" t="s">
        <v>16</v>
      </c>
      <c r="G43" s="28" t="s">
        <v>198</v>
      </c>
      <c r="H43" s="21" t="s">
        <v>17</v>
      </c>
      <c r="T43" s="15" t="str">
        <f t="shared" si="0"/>
        <v>20.59.4 </v>
      </c>
    </row>
    <row r="44" spans="1:20" ht="33" customHeight="1">
      <c r="A44" s="23" t="s">
        <v>473</v>
      </c>
      <c r="B44" s="26">
        <v>2210</v>
      </c>
      <c r="C44" s="24">
        <v>17000</v>
      </c>
      <c r="D44" s="17" t="s">
        <v>45</v>
      </c>
      <c r="E44" s="37" t="s">
        <v>673</v>
      </c>
      <c r="F44" s="27" t="s">
        <v>16</v>
      </c>
      <c r="G44" s="28" t="s">
        <v>199</v>
      </c>
      <c r="H44" s="21" t="s">
        <v>17</v>
      </c>
      <c r="T44" s="15" t="str">
        <f t="shared" si="0"/>
        <v>22.11.1 </v>
      </c>
    </row>
    <row r="45" spans="1:8" ht="73.5" customHeight="1">
      <c r="A45" s="23" t="s">
        <v>543</v>
      </c>
      <c r="B45" s="26">
        <v>2210</v>
      </c>
      <c r="C45" s="24">
        <v>1674</v>
      </c>
      <c r="D45" s="17" t="s">
        <v>544</v>
      </c>
      <c r="E45" s="37"/>
      <c r="F45" s="27" t="s">
        <v>16</v>
      </c>
      <c r="G45" s="28" t="s">
        <v>545</v>
      </c>
      <c r="H45" s="21"/>
    </row>
    <row r="46" spans="1:20" ht="48" customHeight="1">
      <c r="A46" s="23" t="s">
        <v>366</v>
      </c>
      <c r="B46" s="26">
        <v>2210</v>
      </c>
      <c r="C46" s="24">
        <v>4020</v>
      </c>
      <c r="D46" s="17" t="s">
        <v>46</v>
      </c>
      <c r="E46" s="37" t="s">
        <v>673</v>
      </c>
      <c r="F46" s="27" t="s">
        <v>16</v>
      </c>
      <c r="G46" s="28" t="s">
        <v>200</v>
      </c>
      <c r="H46" s="21" t="s">
        <v>17</v>
      </c>
      <c r="T46" s="15" t="str">
        <f t="shared" si="0"/>
        <v>22.19.2 </v>
      </c>
    </row>
    <row r="47" spans="1:8" ht="48" customHeight="1">
      <c r="A47" s="32" t="s">
        <v>641</v>
      </c>
      <c r="B47" s="26">
        <v>2210</v>
      </c>
      <c r="C47" s="24">
        <v>3040</v>
      </c>
      <c r="D47" s="17" t="s">
        <v>588</v>
      </c>
      <c r="E47" s="37"/>
      <c r="F47" s="35" t="s">
        <v>573</v>
      </c>
      <c r="G47" s="28" t="s">
        <v>584</v>
      </c>
      <c r="H47" s="21"/>
    </row>
    <row r="48" spans="1:20" ht="41.25" customHeight="1">
      <c r="A48" s="23" t="s">
        <v>367</v>
      </c>
      <c r="B48" s="26">
        <v>2210</v>
      </c>
      <c r="C48" s="24">
        <v>652</v>
      </c>
      <c r="D48" s="17" t="s">
        <v>47</v>
      </c>
      <c r="E48" s="37" t="s">
        <v>673</v>
      </c>
      <c r="F48" s="27" t="s">
        <v>16</v>
      </c>
      <c r="G48" s="28" t="s">
        <v>201</v>
      </c>
      <c r="H48" s="21" t="s">
        <v>17</v>
      </c>
      <c r="T48" s="15" t="str">
        <f t="shared" si="0"/>
        <v>22.19.6 </v>
      </c>
    </row>
    <row r="49" spans="1:20" ht="35.25" customHeight="1">
      <c r="A49" s="23" t="s">
        <v>368</v>
      </c>
      <c r="B49" s="26">
        <v>2210</v>
      </c>
      <c r="C49" s="24">
        <v>1800</v>
      </c>
      <c r="D49" s="18" t="s">
        <v>48</v>
      </c>
      <c r="E49" s="37" t="s">
        <v>673</v>
      </c>
      <c r="F49" s="27" t="s">
        <v>16</v>
      </c>
      <c r="G49" s="28" t="s">
        <v>202</v>
      </c>
      <c r="H49" s="21" t="s">
        <v>17</v>
      </c>
      <c r="T49" s="15" t="str">
        <f t="shared" si="0"/>
        <v>22.19.7 </v>
      </c>
    </row>
    <row r="50" spans="1:20" ht="37.5" customHeight="1">
      <c r="A50" s="23" t="s">
        <v>474</v>
      </c>
      <c r="B50" s="26">
        <v>2210</v>
      </c>
      <c r="C50" s="24">
        <v>26751.35</v>
      </c>
      <c r="D50" s="18" t="s">
        <v>49</v>
      </c>
      <c r="E50" s="37" t="s">
        <v>673</v>
      </c>
      <c r="F50" s="27" t="s">
        <v>16</v>
      </c>
      <c r="G50" s="28" t="s">
        <v>203</v>
      </c>
      <c r="H50" s="21" t="s">
        <v>17</v>
      </c>
      <c r="T50" s="15" t="str">
        <f t="shared" si="0"/>
        <v>22.21.2 </v>
      </c>
    </row>
    <row r="51" spans="1:20" ht="39.75" customHeight="1">
      <c r="A51" s="23" t="s">
        <v>369</v>
      </c>
      <c r="B51" s="26">
        <v>2210</v>
      </c>
      <c r="C51" s="24">
        <v>5550</v>
      </c>
      <c r="D51" s="17" t="s">
        <v>50</v>
      </c>
      <c r="E51" s="37" t="s">
        <v>673</v>
      </c>
      <c r="F51" s="27" t="s">
        <v>16</v>
      </c>
      <c r="G51" s="28" t="s">
        <v>204</v>
      </c>
      <c r="H51" s="21" t="s">
        <v>17</v>
      </c>
      <c r="T51" s="15" t="str">
        <f t="shared" si="0"/>
        <v>22.21.4 </v>
      </c>
    </row>
    <row r="52" spans="1:20" ht="52.5" customHeight="1">
      <c r="A52" s="23" t="s">
        <v>475</v>
      </c>
      <c r="B52" s="26">
        <v>2210</v>
      </c>
      <c r="C52" s="24">
        <f>10219.5+437.2</f>
        <v>10656.7</v>
      </c>
      <c r="D52" s="17" t="s">
        <v>564</v>
      </c>
      <c r="E52" s="37" t="s">
        <v>673</v>
      </c>
      <c r="F52" s="27" t="s">
        <v>16</v>
      </c>
      <c r="G52" s="28" t="s">
        <v>565</v>
      </c>
      <c r="H52" s="21" t="s">
        <v>18</v>
      </c>
      <c r="T52" s="15" t="str">
        <f t="shared" si="0"/>
        <v>22.23.1 </v>
      </c>
    </row>
    <row r="53" spans="1:20" ht="39.75" customHeight="1">
      <c r="A53" s="23" t="s">
        <v>370</v>
      </c>
      <c r="B53" s="26">
        <v>2210</v>
      </c>
      <c r="C53" s="24">
        <v>6150</v>
      </c>
      <c r="D53" s="17" t="s">
        <v>51</v>
      </c>
      <c r="E53" s="37" t="s">
        <v>673</v>
      </c>
      <c r="F53" s="27" t="s">
        <v>16</v>
      </c>
      <c r="G53" s="28" t="s">
        <v>205</v>
      </c>
      <c r="H53" s="21" t="s">
        <v>17</v>
      </c>
      <c r="T53" s="15" t="str">
        <f t="shared" si="0"/>
        <v>22.23.1 </v>
      </c>
    </row>
    <row r="54" spans="1:20" ht="45.75" customHeight="1">
      <c r="A54" s="23" t="s">
        <v>371</v>
      </c>
      <c r="B54" s="26">
        <v>2210</v>
      </c>
      <c r="C54" s="24">
        <v>5691</v>
      </c>
      <c r="D54" s="17" t="s">
        <v>52</v>
      </c>
      <c r="E54" s="37" t="s">
        <v>673</v>
      </c>
      <c r="F54" s="27" t="s">
        <v>16</v>
      </c>
      <c r="G54" s="28" t="s">
        <v>206</v>
      </c>
      <c r="H54" s="21" t="s">
        <v>17</v>
      </c>
      <c r="T54" s="15" t="str">
        <f t="shared" si="0"/>
        <v>23.14.1 </v>
      </c>
    </row>
    <row r="55" spans="1:20" ht="36.75" customHeight="1">
      <c r="A55" s="23" t="s">
        <v>372</v>
      </c>
      <c r="B55" s="26">
        <v>2210</v>
      </c>
      <c r="C55" s="24">
        <v>152</v>
      </c>
      <c r="D55" s="17" t="s">
        <v>53</v>
      </c>
      <c r="E55" s="37" t="s">
        <v>673</v>
      </c>
      <c r="F55" s="27" t="s">
        <v>16</v>
      </c>
      <c r="G55" s="28" t="s">
        <v>207</v>
      </c>
      <c r="H55" s="21" t="s">
        <v>18</v>
      </c>
      <c r="T55" s="15" t="str">
        <f t="shared" si="0"/>
        <v>23.14.1 </v>
      </c>
    </row>
    <row r="56" spans="1:20" ht="28.5" customHeight="1">
      <c r="A56" s="23" t="s">
        <v>373</v>
      </c>
      <c r="B56" s="26">
        <v>2210</v>
      </c>
      <c r="C56" s="24">
        <f>26994.2</f>
        <v>26994.2</v>
      </c>
      <c r="D56" s="17" t="s">
        <v>54</v>
      </c>
      <c r="E56" s="37" t="s">
        <v>673</v>
      </c>
      <c r="F56" s="27" t="s">
        <v>16</v>
      </c>
      <c r="G56" s="28" t="s">
        <v>208</v>
      </c>
      <c r="H56" s="21" t="s">
        <v>17</v>
      </c>
      <c r="T56" s="15" t="str">
        <f t="shared" si="0"/>
        <v>23.31.1 </v>
      </c>
    </row>
    <row r="57" spans="1:20" ht="38.25" customHeight="1">
      <c r="A57" s="23" t="s">
        <v>374</v>
      </c>
      <c r="B57" s="26">
        <v>2210</v>
      </c>
      <c r="C57" s="24">
        <f>504+94.9</f>
        <v>598.9</v>
      </c>
      <c r="D57" s="18" t="s">
        <v>566</v>
      </c>
      <c r="E57" s="37" t="s">
        <v>673</v>
      </c>
      <c r="F57" s="27" t="s">
        <v>16</v>
      </c>
      <c r="G57" s="28" t="s">
        <v>567</v>
      </c>
      <c r="H57" s="21" t="s">
        <v>18</v>
      </c>
      <c r="T57" s="15" t="str">
        <f t="shared" si="0"/>
        <v>23.31.1 </v>
      </c>
    </row>
    <row r="58" spans="1:20" ht="34.5" customHeight="1">
      <c r="A58" s="23" t="s">
        <v>375</v>
      </c>
      <c r="B58" s="26">
        <v>2210</v>
      </c>
      <c r="C58" s="24">
        <v>3220</v>
      </c>
      <c r="D58" s="17" t="s">
        <v>56</v>
      </c>
      <c r="E58" s="37" t="s">
        <v>673</v>
      </c>
      <c r="F58" s="27" t="s">
        <v>16</v>
      </c>
      <c r="G58" s="28" t="s">
        <v>209</v>
      </c>
      <c r="H58" s="21" t="s">
        <v>17</v>
      </c>
      <c r="T58" s="15" t="str">
        <f t="shared" si="0"/>
        <v>23.42.1 </v>
      </c>
    </row>
    <row r="59" spans="1:8" ht="34.5" customHeight="1">
      <c r="A59" s="23" t="s">
        <v>376</v>
      </c>
      <c r="B59" s="39">
        <v>2210</v>
      </c>
      <c r="C59" s="24">
        <v>13750</v>
      </c>
      <c r="D59" s="17" t="s">
        <v>648</v>
      </c>
      <c r="E59" s="38" t="s">
        <v>615</v>
      </c>
      <c r="F59" s="27" t="s">
        <v>616</v>
      </c>
      <c r="G59" s="28" t="s">
        <v>649</v>
      </c>
      <c r="H59" s="21"/>
    </row>
    <row r="60" spans="1:20" ht="36" customHeight="1">
      <c r="A60" s="23" t="s">
        <v>376</v>
      </c>
      <c r="B60" s="26">
        <v>2210</v>
      </c>
      <c r="C60" s="24">
        <f>53000-24-1032.1-1176-1105-4500</f>
        <v>45162.9</v>
      </c>
      <c r="D60" s="17" t="s">
        <v>582</v>
      </c>
      <c r="E60" s="37" t="s">
        <v>673</v>
      </c>
      <c r="F60" s="27" t="s">
        <v>16</v>
      </c>
      <c r="G60" s="28" t="s">
        <v>583</v>
      </c>
      <c r="H60" s="21" t="s">
        <v>18</v>
      </c>
      <c r="T60" s="15" t="str">
        <f t="shared" si="0"/>
        <v>23.51.1 </v>
      </c>
    </row>
    <row r="61" spans="1:20" ht="30" customHeight="1">
      <c r="A61" s="23" t="s">
        <v>481</v>
      </c>
      <c r="B61" s="26">
        <v>2210</v>
      </c>
      <c r="C61" s="24">
        <v>3300</v>
      </c>
      <c r="D61" s="17" t="s">
        <v>57</v>
      </c>
      <c r="E61" s="37" t="s">
        <v>673</v>
      </c>
      <c r="F61" s="27" t="s">
        <v>16</v>
      </c>
      <c r="G61" s="28" t="s">
        <v>210</v>
      </c>
      <c r="H61" s="21" t="s">
        <v>17</v>
      </c>
      <c r="T61" s="15" t="str">
        <f t="shared" si="0"/>
        <v>23.52.1 </v>
      </c>
    </row>
    <row r="62" spans="1:20" ht="36" customHeight="1">
      <c r="A62" s="23" t="s">
        <v>377</v>
      </c>
      <c r="B62" s="26">
        <v>2210</v>
      </c>
      <c r="C62" s="24">
        <f>428+6</f>
        <v>434</v>
      </c>
      <c r="D62" s="17" t="s">
        <v>560</v>
      </c>
      <c r="E62" s="37" t="s">
        <v>673</v>
      </c>
      <c r="F62" s="27" t="s">
        <v>16</v>
      </c>
      <c r="G62" s="28" t="s">
        <v>561</v>
      </c>
      <c r="H62" s="21" t="s">
        <v>18</v>
      </c>
      <c r="T62" s="15" t="str">
        <f t="shared" si="0"/>
        <v>23.52.2 </v>
      </c>
    </row>
    <row r="63" spans="1:20" ht="29.25" customHeight="1">
      <c r="A63" s="23" t="s">
        <v>378</v>
      </c>
      <c r="B63" s="26">
        <v>2210</v>
      </c>
      <c r="C63" s="24">
        <v>1625</v>
      </c>
      <c r="D63" s="17" t="s">
        <v>58</v>
      </c>
      <c r="E63" s="37" t="s">
        <v>673</v>
      </c>
      <c r="F63" s="27" t="s">
        <v>16</v>
      </c>
      <c r="G63" s="28" t="s">
        <v>211</v>
      </c>
      <c r="H63" s="21" t="s">
        <v>17</v>
      </c>
      <c r="T63" s="15" t="str">
        <f t="shared" si="0"/>
        <v>23.52.2 </v>
      </c>
    </row>
    <row r="64" spans="1:20" ht="29.25" customHeight="1">
      <c r="A64" s="23" t="s">
        <v>479</v>
      </c>
      <c r="B64" s="26">
        <v>2210</v>
      </c>
      <c r="C64" s="24">
        <v>1600</v>
      </c>
      <c r="D64" s="17" t="s">
        <v>59</v>
      </c>
      <c r="E64" s="37" t="s">
        <v>673</v>
      </c>
      <c r="F64" s="27" t="s">
        <v>16</v>
      </c>
      <c r="G64" s="28" t="s">
        <v>212</v>
      </c>
      <c r="H64" s="21" t="s">
        <v>17</v>
      </c>
      <c r="T64" s="15" t="str">
        <f t="shared" si="0"/>
        <v>23.61.1 </v>
      </c>
    </row>
    <row r="65" spans="1:20" ht="36" customHeight="1">
      <c r="A65" s="23" t="s">
        <v>379</v>
      </c>
      <c r="B65" s="26">
        <v>2210</v>
      </c>
      <c r="C65" s="24">
        <v>2830</v>
      </c>
      <c r="D65" s="17" t="s">
        <v>60</v>
      </c>
      <c r="E65" s="37" t="s">
        <v>673</v>
      </c>
      <c r="F65" s="27" t="s">
        <v>16</v>
      </c>
      <c r="G65" s="28" t="s">
        <v>213</v>
      </c>
      <c r="H65" s="21" t="s">
        <v>18</v>
      </c>
      <c r="T65" s="15" t="str">
        <f t="shared" si="0"/>
        <v>23.62.1 </v>
      </c>
    </row>
    <row r="66" spans="1:20" ht="24.75" customHeight="1">
      <c r="A66" s="23" t="s">
        <v>483</v>
      </c>
      <c r="B66" s="26">
        <v>2210</v>
      </c>
      <c r="C66" s="24">
        <v>6500</v>
      </c>
      <c r="D66" s="17" t="s">
        <v>61</v>
      </c>
      <c r="E66" s="37" t="s">
        <v>673</v>
      </c>
      <c r="F66" s="27" t="s">
        <v>16</v>
      </c>
      <c r="G66" s="28" t="s">
        <v>214</v>
      </c>
      <c r="H66" s="21" t="s">
        <v>17</v>
      </c>
      <c r="T66" s="15" t="str">
        <f t="shared" si="0"/>
        <v>23.62.1 </v>
      </c>
    </row>
    <row r="67" spans="1:20" ht="30" customHeight="1">
      <c r="A67" s="23" t="s">
        <v>380</v>
      </c>
      <c r="B67" s="26">
        <v>2210</v>
      </c>
      <c r="C67" s="24">
        <v>1800</v>
      </c>
      <c r="D67" s="18" t="s">
        <v>62</v>
      </c>
      <c r="E67" s="37" t="s">
        <v>673</v>
      </c>
      <c r="F67" s="27" t="s">
        <v>16</v>
      </c>
      <c r="G67" s="28" t="s">
        <v>202</v>
      </c>
      <c r="H67" s="21" t="s">
        <v>17</v>
      </c>
      <c r="T67" s="15" t="str">
        <f t="shared" si="0"/>
        <v>23.64.1 </v>
      </c>
    </row>
    <row r="68" spans="1:20" ht="38.25" customHeight="1">
      <c r="A68" s="23" t="s">
        <v>381</v>
      </c>
      <c r="B68" s="26">
        <v>2210</v>
      </c>
      <c r="C68" s="24">
        <v>510</v>
      </c>
      <c r="D68" s="17" t="s">
        <v>63</v>
      </c>
      <c r="E68" s="37" t="s">
        <v>673</v>
      </c>
      <c r="F68" s="27" t="s">
        <v>16</v>
      </c>
      <c r="G68" s="28" t="s">
        <v>215</v>
      </c>
      <c r="H68" s="21" t="s">
        <v>18</v>
      </c>
      <c r="T68" s="15" t="str">
        <f t="shared" si="0"/>
        <v>23.64.1 </v>
      </c>
    </row>
    <row r="69" spans="1:20" ht="25.5" customHeight="1">
      <c r="A69" s="23" t="s">
        <v>480</v>
      </c>
      <c r="B69" s="26">
        <v>2210</v>
      </c>
      <c r="C69" s="24">
        <v>12000</v>
      </c>
      <c r="D69" s="18" t="s">
        <v>64</v>
      </c>
      <c r="E69" s="37" t="s">
        <v>673</v>
      </c>
      <c r="F69" s="27" t="s">
        <v>16</v>
      </c>
      <c r="G69" s="28" t="s">
        <v>216</v>
      </c>
      <c r="H69" s="21" t="s">
        <v>17</v>
      </c>
      <c r="T69" s="15" t="str">
        <f t="shared" si="0"/>
        <v>23.65.1 </v>
      </c>
    </row>
    <row r="70" spans="1:8" ht="25.5" customHeight="1">
      <c r="A70" s="23" t="s">
        <v>541</v>
      </c>
      <c r="B70" s="26">
        <v>2210</v>
      </c>
      <c r="C70" s="24">
        <v>130</v>
      </c>
      <c r="D70" s="18" t="s">
        <v>650</v>
      </c>
      <c r="E70" s="37" t="s">
        <v>615</v>
      </c>
      <c r="F70" s="27" t="s">
        <v>616</v>
      </c>
      <c r="G70" s="28" t="s">
        <v>651</v>
      </c>
      <c r="H70" s="21"/>
    </row>
    <row r="71" spans="1:20" ht="36" customHeight="1">
      <c r="A71" s="23" t="s">
        <v>541</v>
      </c>
      <c r="B71" s="26">
        <v>2210</v>
      </c>
      <c r="C71" s="24">
        <f>115+10</f>
        <v>125</v>
      </c>
      <c r="D71" s="18" t="s">
        <v>562</v>
      </c>
      <c r="E71" s="37" t="s">
        <v>673</v>
      </c>
      <c r="F71" s="27" t="s">
        <v>16</v>
      </c>
      <c r="G71" s="28" t="s">
        <v>563</v>
      </c>
      <c r="H71" s="21" t="s">
        <v>18</v>
      </c>
      <c r="T71" s="15" t="str">
        <f t="shared" si="0"/>
        <v>23.91.1 </v>
      </c>
    </row>
    <row r="72" spans="1:20" ht="44.25" customHeight="1">
      <c r="A72" s="23" t="s">
        <v>478</v>
      </c>
      <c r="B72" s="26">
        <v>2210</v>
      </c>
      <c r="C72" s="24">
        <v>4500</v>
      </c>
      <c r="D72" s="18" t="s">
        <v>65</v>
      </c>
      <c r="E72" s="37" t="s">
        <v>673</v>
      </c>
      <c r="F72" s="27" t="s">
        <v>16</v>
      </c>
      <c r="G72" s="28" t="s">
        <v>217</v>
      </c>
      <c r="H72" s="21" t="s">
        <v>17</v>
      </c>
      <c r="T72" s="15" t="str">
        <f t="shared" si="0"/>
        <v>24.10.5 </v>
      </c>
    </row>
    <row r="73" spans="1:20" ht="34.5" customHeight="1">
      <c r="A73" s="23" t="s">
        <v>382</v>
      </c>
      <c r="B73" s="26">
        <v>2210</v>
      </c>
      <c r="C73" s="24">
        <v>5000</v>
      </c>
      <c r="D73" s="17" t="s">
        <v>66</v>
      </c>
      <c r="E73" s="37" t="s">
        <v>673</v>
      </c>
      <c r="F73" s="27" t="s">
        <v>16</v>
      </c>
      <c r="G73" s="28" t="s">
        <v>218</v>
      </c>
      <c r="H73" s="21" t="s">
        <v>17</v>
      </c>
      <c r="T73" s="15" t="str">
        <f t="shared" si="0"/>
        <v>24.20.3 </v>
      </c>
    </row>
    <row r="74" spans="1:20" ht="30.75" customHeight="1">
      <c r="A74" s="23" t="s">
        <v>383</v>
      </c>
      <c r="B74" s="26">
        <v>2210</v>
      </c>
      <c r="C74" s="24">
        <v>6821</v>
      </c>
      <c r="D74" s="18" t="s">
        <v>67</v>
      </c>
      <c r="E74" s="37" t="s">
        <v>673</v>
      </c>
      <c r="F74" s="27" t="s">
        <v>16</v>
      </c>
      <c r="G74" s="28" t="s">
        <v>219</v>
      </c>
      <c r="H74" s="21" t="s">
        <v>17</v>
      </c>
      <c r="T74" s="15" t="str">
        <f t="shared" si="0"/>
        <v>24.20.4 </v>
      </c>
    </row>
    <row r="75" spans="1:20" ht="45.75" customHeight="1">
      <c r="A75" s="23" t="s">
        <v>384</v>
      </c>
      <c r="B75" s="26">
        <v>2210</v>
      </c>
      <c r="C75" s="24">
        <v>49165.5</v>
      </c>
      <c r="D75" s="17" t="s">
        <v>68</v>
      </c>
      <c r="E75" s="37" t="s">
        <v>673</v>
      </c>
      <c r="F75" s="27" t="s">
        <v>16</v>
      </c>
      <c r="G75" s="28" t="s">
        <v>220</v>
      </c>
      <c r="H75" s="21" t="s">
        <v>17</v>
      </c>
      <c r="T75" s="15" t="str">
        <f t="shared" si="0"/>
        <v>24.31.1 </v>
      </c>
    </row>
    <row r="76" spans="1:20" ht="35.25" customHeight="1">
      <c r="A76" s="23" t="s">
        <v>385</v>
      </c>
      <c r="B76" s="26">
        <v>2210</v>
      </c>
      <c r="C76" s="24">
        <v>2181.7999999999997</v>
      </c>
      <c r="D76" s="17" t="s">
        <v>69</v>
      </c>
      <c r="E76" s="37" t="s">
        <v>673</v>
      </c>
      <c r="F76" s="27" t="s">
        <v>16</v>
      </c>
      <c r="G76" s="28" t="s">
        <v>221</v>
      </c>
      <c r="H76" s="21" t="s">
        <v>18</v>
      </c>
      <c r="T76" s="15" t="str">
        <f t="shared" si="0"/>
        <v>24.31.1 </v>
      </c>
    </row>
    <row r="77" spans="1:20" ht="37.5" customHeight="1">
      <c r="A77" s="23" t="s">
        <v>476</v>
      </c>
      <c r="B77" s="26">
        <v>2210</v>
      </c>
      <c r="C77" s="24">
        <v>5605.6</v>
      </c>
      <c r="D77" s="18" t="s">
        <v>70</v>
      </c>
      <c r="E77" s="37" t="s">
        <v>673</v>
      </c>
      <c r="F77" s="27" t="s">
        <v>16</v>
      </c>
      <c r="G77" s="28" t="s">
        <v>222</v>
      </c>
      <c r="H77" s="21" t="s">
        <v>17</v>
      </c>
      <c r="T77" s="15" t="str">
        <f t="shared" si="0"/>
        <v>24.32.2 </v>
      </c>
    </row>
    <row r="78" spans="1:20" ht="39.75" customHeight="1">
      <c r="A78" s="23" t="s">
        <v>477</v>
      </c>
      <c r="B78" s="26">
        <v>2210</v>
      </c>
      <c r="C78" s="24">
        <v>268</v>
      </c>
      <c r="D78" s="18" t="s">
        <v>71</v>
      </c>
      <c r="E78" s="37" t="s">
        <v>673</v>
      </c>
      <c r="F78" s="27" t="s">
        <v>16</v>
      </c>
      <c r="G78" s="28" t="s">
        <v>223</v>
      </c>
      <c r="H78" s="21" t="s">
        <v>17</v>
      </c>
      <c r="T78" s="15" t="str">
        <f t="shared" si="0"/>
        <v>24.51.3 </v>
      </c>
    </row>
    <row r="79" spans="1:20" ht="35.25" customHeight="1">
      <c r="A79" s="23" t="s">
        <v>484</v>
      </c>
      <c r="B79" s="26">
        <v>2210</v>
      </c>
      <c r="C79" s="24">
        <v>5267.5</v>
      </c>
      <c r="D79" s="17" t="s">
        <v>72</v>
      </c>
      <c r="E79" s="37" t="s">
        <v>673</v>
      </c>
      <c r="F79" s="27" t="s">
        <v>16</v>
      </c>
      <c r="G79" s="28" t="s">
        <v>224</v>
      </c>
      <c r="H79" s="21" t="s">
        <v>17</v>
      </c>
      <c r="T79" s="15" t="str">
        <f t="shared" si="0"/>
        <v>25.72.1 </v>
      </c>
    </row>
    <row r="80" spans="1:20" ht="34.5" customHeight="1">
      <c r="A80" s="23" t="s">
        <v>485</v>
      </c>
      <c r="B80" s="26">
        <v>2210</v>
      </c>
      <c r="C80" s="24">
        <v>2164</v>
      </c>
      <c r="D80" s="18" t="s">
        <v>73</v>
      </c>
      <c r="E80" s="37" t="s">
        <v>673</v>
      </c>
      <c r="F80" s="27" t="s">
        <v>16</v>
      </c>
      <c r="G80" s="28" t="s">
        <v>225</v>
      </c>
      <c r="H80" s="21" t="s">
        <v>18</v>
      </c>
      <c r="T80" s="15" t="str">
        <f t="shared" si="0"/>
        <v>25.72.1 </v>
      </c>
    </row>
    <row r="81" spans="1:20" ht="48" customHeight="1">
      <c r="A81" s="23" t="s">
        <v>386</v>
      </c>
      <c r="B81" s="26">
        <v>2210</v>
      </c>
      <c r="C81" s="24">
        <v>700</v>
      </c>
      <c r="D81" s="18" t="s">
        <v>74</v>
      </c>
      <c r="E81" s="37" t="s">
        <v>673</v>
      </c>
      <c r="F81" s="27" t="s">
        <v>16</v>
      </c>
      <c r="G81" s="28" t="s">
        <v>226</v>
      </c>
      <c r="H81" s="21" t="s">
        <v>17</v>
      </c>
      <c r="T81" s="15" t="str">
        <f aca="true" t="shared" si="1" ref="T81:T93">LEFT(A81,8)</f>
        <v>25.73.1 </v>
      </c>
    </row>
    <row r="82" spans="1:20" ht="33" customHeight="1">
      <c r="A82" s="23" t="s">
        <v>387</v>
      </c>
      <c r="B82" s="26">
        <v>2210</v>
      </c>
      <c r="C82" s="24">
        <v>480</v>
      </c>
      <c r="D82" s="17" t="s">
        <v>75</v>
      </c>
      <c r="E82" s="37" t="s">
        <v>673</v>
      </c>
      <c r="F82" s="27" t="s">
        <v>16</v>
      </c>
      <c r="G82" s="28" t="s">
        <v>227</v>
      </c>
      <c r="H82" s="21" t="s">
        <v>17</v>
      </c>
      <c r="T82" s="15" t="str">
        <f t="shared" si="1"/>
        <v>25.73.2 </v>
      </c>
    </row>
    <row r="83" spans="1:20" ht="33.75" customHeight="1">
      <c r="A83" s="23" t="s">
        <v>388</v>
      </c>
      <c r="B83" s="26">
        <v>2210</v>
      </c>
      <c r="C83" s="24">
        <v>2365.99996</v>
      </c>
      <c r="D83" s="17" t="s">
        <v>76</v>
      </c>
      <c r="E83" s="37" t="s">
        <v>673</v>
      </c>
      <c r="F83" s="27" t="s">
        <v>16</v>
      </c>
      <c r="G83" s="28" t="s">
        <v>228</v>
      </c>
      <c r="H83" s="21" t="s">
        <v>17</v>
      </c>
      <c r="T83" s="15" t="str">
        <f t="shared" si="1"/>
        <v>25.73.3 </v>
      </c>
    </row>
    <row r="84" spans="1:8" ht="33.75" customHeight="1">
      <c r="A84" s="32" t="s">
        <v>575</v>
      </c>
      <c r="B84" s="26">
        <v>2210</v>
      </c>
      <c r="C84" s="24">
        <v>355</v>
      </c>
      <c r="D84" s="17" t="s">
        <v>576</v>
      </c>
      <c r="E84" s="37"/>
      <c r="F84" s="35" t="s">
        <v>573</v>
      </c>
      <c r="G84" s="28" t="s">
        <v>577</v>
      </c>
      <c r="H84" s="21"/>
    </row>
    <row r="85" spans="1:8" ht="33.75" customHeight="1">
      <c r="A85" s="23" t="s">
        <v>546</v>
      </c>
      <c r="B85" s="26">
        <v>2210</v>
      </c>
      <c r="C85" s="24">
        <v>1138</v>
      </c>
      <c r="D85" s="17" t="s">
        <v>547</v>
      </c>
      <c r="E85" s="37"/>
      <c r="F85" s="27" t="s">
        <v>16</v>
      </c>
      <c r="G85" s="29" t="s">
        <v>548</v>
      </c>
      <c r="H85" s="21"/>
    </row>
    <row r="86" spans="1:20" ht="44.25" customHeight="1">
      <c r="A86" s="32" t="s">
        <v>389</v>
      </c>
      <c r="B86" s="26">
        <v>2210</v>
      </c>
      <c r="C86" s="24">
        <v>8936.4</v>
      </c>
      <c r="D86" s="17" t="s">
        <v>77</v>
      </c>
      <c r="E86" s="37" t="s">
        <v>673</v>
      </c>
      <c r="F86" s="27" t="s">
        <v>16</v>
      </c>
      <c r="G86" s="28" t="s">
        <v>229</v>
      </c>
      <c r="H86" s="21" t="s">
        <v>17</v>
      </c>
      <c r="T86" s="15" t="str">
        <f t="shared" si="1"/>
        <v>25.73.4 </v>
      </c>
    </row>
    <row r="87" spans="1:8" ht="44.25" customHeight="1">
      <c r="A87" s="32" t="s">
        <v>578</v>
      </c>
      <c r="B87" s="26">
        <v>2210</v>
      </c>
      <c r="C87" s="24">
        <f>1016+750</f>
        <v>1766</v>
      </c>
      <c r="D87" s="17" t="s">
        <v>580</v>
      </c>
      <c r="E87" s="37"/>
      <c r="F87" s="35" t="s">
        <v>573</v>
      </c>
      <c r="G87" s="28" t="s">
        <v>581</v>
      </c>
      <c r="H87" s="21"/>
    </row>
    <row r="88" spans="1:20" ht="46.5" customHeight="1">
      <c r="A88" s="23" t="s">
        <v>390</v>
      </c>
      <c r="B88" s="26">
        <v>2210</v>
      </c>
      <c r="C88" s="24">
        <v>16466.91</v>
      </c>
      <c r="D88" s="18" t="s">
        <v>78</v>
      </c>
      <c r="E88" s="37" t="s">
        <v>673</v>
      </c>
      <c r="F88" s="27" t="s">
        <v>16</v>
      </c>
      <c r="G88" s="28" t="s">
        <v>230</v>
      </c>
      <c r="H88" s="21" t="s">
        <v>17</v>
      </c>
      <c r="T88" s="15" t="str">
        <f t="shared" si="1"/>
        <v>25.93.1 </v>
      </c>
    </row>
    <row r="89" spans="1:8" ht="46.5" customHeight="1">
      <c r="A89" s="23" t="s">
        <v>549</v>
      </c>
      <c r="B89" s="26">
        <v>2210</v>
      </c>
      <c r="C89" s="24">
        <v>5268</v>
      </c>
      <c r="D89" s="23" t="s">
        <v>550</v>
      </c>
      <c r="E89" s="43"/>
      <c r="F89" s="23" t="s">
        <v>16</v>
      </c>
      <c r="G89" s="23" t="s">
        <v>551</v>
      </c>
      <c r="H89" s="21"/>
    </row>
    <row r="90" spans="1:20" ht="32.25" customHeight="1">
      <c r="A90" s="23" t="s">
        <v>391</v>
      </c>
      <c r="B90" s="26">
        <v>2210</v>
      </c>
      <c r="C90" s="24">
        <v>13189.29</v>
      </c>
      <c r="D90" s="18" t="s">
        <v>79</v>
      </c>
      <c r="E90" s="37" t="s">
        <v>673</v>
      </c>
      <c r="F90" s="27" t="s">
        <v>16</v>
      </c>
      <c r="G90" s="28" t="s">
        <v>231</v>
      </c>
      <c r="H90" s="21" t="s">
        <v>17</v>
      </c>
      <c r="T90" s="15" t="str">
        <f t="shared" si="1"/>
        <v>25.94.1 </v>
      </c>
    </row>
    <row r="91" spans="1:20" ht="36.75" customHeight="1">
      <c r="A91" s="23" t="s">
        <v>391</v>
      </c>
      <c r="B91" s="26">
        <v>2210</v>
      </c>
      <c r="C91" s="24">
        <f>586+4+500</f>
        <v>1090</v>
      </c>
      <c r="D91" s="17" t="s">
        <v>568</v>
      </c>
      <c r="E91" s="37" t="s">
        <v>673</v>
      </c>
      <c r="F91" s="27" t="s">
        <v>16</v>
      </c>
      <c r="G91" s="28" t="s">
        <v>569</v>
      </c>
      <c r="H91" s="21" t="s">
        <v>18</v>
      </c>
      <c r="T91" s="15" t="str">
        <f t="shared" si="1"/>
        <v>25.94.1 </v>
      </c>
    </row>
    <row r="92" spans="1:20" ht="34.5" customHeight="1">
      <c r="A92" s="23" t="s">
        <v>486</v>
      </c>
      <c r="B92" s="26">
        <v>2210</v>
      </c>
      <c r="C92" s="24">
        <v>600</v>
      </c>
      <c r="D92" s="17" t="s">
        <v>80</v>
      </c>
      <c r="E92" s="37" t="s">
        <v>673</v>
      </c>
      <c r="F92" s="27" t="s">
        <v>16</v>
      </c>
      <c r="G92" s="28" t="s">
        <v>232</v>
      </c>
      <c r="H92" s="21" t="s">
        <v>17</v>
      </c>
      <c r="T92" s="15" t="str">
        <f t="shared" si="1"/>
        <v>26.11.3 </v>
      </c>
    </row>
    <row r="93" spans="1:20" ht="57.75" customHeight="1">
      <c r="A93" s="23" t="s">
        <v>482</v>
      </c>
      <c r="B93" s="26">
        <v>2210</v>
      </c>
      <c r="C93" s="24">
        <v>678</v>
      </c>
      <c r="D93" s="17" t="s">
        <v>81</v>
      </c>
      <c r="E93" s="37" t="s">
        <v>673</v>
      </c>
      <c r="F93" s="27" t="s">
        <v>16</v>
      </c>
      <c r="G93" s="28" t="s">
        <v>233</v>
      </c>
      <c r="H93" s="21" t="s">
        <v>17</v>
      </c>
      <c r="T93" s="15" t="str">
        <f t="shared" si="1"/>
        <v>26.20.1 </v>
      </c>
    </row>
    <row r="94" spans="1:8" ht="57.75" customHeight="1">
      <c r="A94" s="23" t="s">
        <v>585</v>
      </c>
      <c r="B94" s="26">
        <v>2210</v>
      </c>
      <c r="C94" s="24">
        <v>440</v>
      </c>
      <c r="D94" s="17" t="s">
        <v>652</v>
      </c>
      <c r="E94" s="37" t="s">
        <v>615</v>
      </c>
      <c r="F94" s="35" t="s">
        <v>616</v>
      </c>
      <c r="G94" s="28" t="s">
        <v>653</v>
      </c>
      <c r="H94" s="21"/>
    </row>
    <row r="95" spans="1:20" ht="75" customHeight="1">
      <c r="A95" s="23" t="s">
        <v>585</v>
      </c>
      <c r="B95" s="26">
        <v>2210</v>
      </c>
      <c r="C95" s="24">
        <v>880</v>
      </c>
      <c r="D95" s="17" t="s">
        <v>586</v>
      </c>
      <c r="E95" s="37"/>
      <c r="F95" s="35" t="s">
        <v>573</v>
      </c>
      <c r="G95" s="28" t="s">
        <v>587</v>
      </c>
      <c r="H95" s="21" t="s">
        <v>17</v>
      </c>
      <c r="T95" s="15" t="str">
        <f>LEFT(A96,8)</f>
        <v>27.12.4 </v>
      </c>
    </row>
    <row r="96" spans="1:20" ht="48" customHeight="1">
      <c r="A96" s="23" t="s">
        <v>392</v>
      </c>
      <c r="B96" s="26">
        <v>2210</v>
      </c>
      <c r="C96" s="24">
        <v>16300</v>
      </c>
      <c r="D96" s="17" t="s">
        <v>82</v>
      </c>
      <c r="E96" s="37" t="s">
        <v>673</v>
      </c>
      <c r="F96" s="27" t="s">
        <v>16</v>
      </c>
      <c r="G96" s="28" t="s">
        <v>234</v>
      </c>
      <c r="H96" s="21" t="s">
        <v>17</v>
      </c>
      <c r="T96" s="15" t="str">
        <f>LEFT(A97,8)</f>
        <v>27.20.2 </v>
      </c>
    </row>
    <row r="97" spans="1:20" ht="37.5" customHeight="1">
      <c r="A97" s="23" t="s">
        <v>393</v>
      </c>
      <c r="B97" s="26">
        <v>2210</v>
      </c>
      <c r="C97" s="24">
        <v>12410</v>
      </c>
      <c r="D97" s="17" t="s">
        <v>83</v>
      </c>
      <c r="E97" s="37" t="s">
        <v>673</v>
      </c>
      <c r="F97" s="27" t="s">
        <v>16</v>
      </c>
      <c r="G97" s="28" t="s">
        <v>235</v>
      </c>
      <c r="H97" s="21" t="s">
        <v>17</v>
      </c>
      <c r="T97" s="15" t="str">
        <f>LEFT(A98,8)</f>
        <v>27.32.1 </v>
      </c>
    </row>
    <row r="98" spans="1:20" ht="39" customHeight="1">
      <c r="A98" s="23" t="s">
        <v>394</v>
      </c>
      <c r="B98" s="26">
        <v>2210</v>
      </c>
      <c r="C98" s="24">
        <v>14720</v>
      </c>
      <c r="D98" s="18" t="s">
        <v>84</v>
      </c>
      <c r="E98" s="37" t="s">
        <v>673</v>
      </c>
      <c r="F98" s="27" t="s">
        <v>16</v>
      </c>
      <c r="G98" s="28" t="s">
        <v>236</v>
      </c>
      <c r="H98" s="21" t="s">
        <v>17</v>
      </c>
      <c r="T98" s="15" t="str">
        <f>LEFT(A99,8)</f>
        <v>27.33.1 </v>
      </c>
    </row>
    <row r="99" spans="1:20" ht="36.75" customHeight="1">
      <c r="A99" s="23" t="s">
        <v>395</v>
      </c>
      <c r="B99" s="26">
        <v>2210</v>
      </c>
      <c r="C99" s="24">
        <v>1531</v>
      </c>
      <c r="D99" s="18" t="s">
        <v>85</v>
      </c>
      <c r="E99" s="37" t="s">
        <v>673</v>
      </c>
      <c r="F99" s="27" t="s">
        <v>16</v>
      </c>
      <c r="G99" s="28" t="s">
        <v>237</v>
      </c>
      <c r="H99" s="21" t="s">
        <v>17</v>
      </c>
      <c r="T99" s="15" t="str">
        <f>LEFT(A100,8)</f>
        <v>27.40.3 </v>
      </c>
    </row>
    <row r="100" spans="1:8" ht="36.75" customHeight="1">
      <c r="A100" s="23" t="s">
        <v>396</v>
      </c>
      <c r="B100" s="26">
        <v>2210</v>
      </c>
      <c r="C100" s="24">
        <v>11646</v>
      </c>
      <c r="D100" s="18" t="s">
        <v>86</v>
      </c>
      <c r="E100" s="37" t="s">
        <v>673</v>
      </c>
      <c r="F100" s="27" t="s">
        <v>16</v>
      </c>
      <c r="G100" s="28" t="s">
        <v>238</v>
      </c>
      <c r="H100" s="21"/>
    </row>
    <row r="101" spans="1:20" ht="49.5" customHeight="1">
      <c r="A101" s="23" t="s">
        <v>552</v>
      </c>
      <c r="B101" s="26">
        <v>2210</v>
      </c>
      <c r="C101" s="24">
        <v>2952</v>
      </c>
      <c r="D101" s="18" t="s">
        <v>553</v>
      </c>
      <c r="E101" s="37"/>
      <c r="F101" s="27" t="s">
        <v>16</v>
      </c>
      <c r="G101" s="28" t="s">
        <v>554</v>
      </c>
      <c r="H101" s="21" t="s">
        <v>17</v>
      </c>
      <c r="T101" s="15" t="str">
        <f aca="true" t="shared" si="2" ref="T101:T106">LEFT(A102,8)</f>
        <v>27.51.2 </v>
      </c>
    </row>
    <row r="102" spans="1:20" ht="39.75" customHeight="1">
      <c r="A102" s="23" t="s">
        <v>487</v>
      </c>
      <c r="B102" s="26">
        <v>2210</v>
      </c>
      <c r="C102" s="24">
        <v>3800</v>
      </c>
      <c r="D102" s="17" t="s">
        <v>87</v>
      </c>
      <c r="E102" s="37" t="s">
        <v>673</v>
      </c>
      <c r="F102" s="27" t="s">
        <v>16</v>
      </c>
      <c r="G102" s="28" t="s">
        <v>239</v>
      </c>
      <c r="H102" s="21" t="s">
        <v>17</v>
      </c>
      <c r="T102" s="15" t="str">
        <f t="shared" si="2"/>
        <v>27.90.1 </v>
      </c>
    </row>
    <row r="103" spans="1:20" ht="53.25" customHeight="1">
      <c r="A103" s="23" t="s">
        <v>488</v>
      </c>
      <c r="B103" s="26">
        <v>2210</v>
      </c>
      <c r="C103" s="24">
        <v>4300</v>
      </c>
      <c r="D103" s="17" t="s">
        <v>88</v>
      </c>
      <c r="E103" s="37" t="s">
        <v>673</v>
      </c>
      <c r="F103" s="27" t="s">
        <v>16</v>
      </c>
      <c r="G103" s="28" t="s">
        <v>240</v>
      </c>
      <c r="H103" s="21" t="s">
        <v>17</v>
      </c>
      <c r="T103" s="15" t="str">
        <f t="shared" si="2"/>
        <v>27.90.3 </v>
      </c>
    </row>
    <row r="104" spans="1:20" ht="40.5" customHeight="1">
      <c r="A104" s="23" t="s">
        <v>397</v>
      </c>
      <c r="B104" s="26">
        <v>2210</v>
      </c>
      <c r="C104" s="24">
        <v>360</v>
      </c>
      <c r="D104" s="17" t="s">
        <v>89</v>
      </c>
      <c r="E104" s="37" t="s">
        <v>673</v>
      </c>
      <c r="F104" s="27" t="s">
        <v>16</v>
      </c>
      <c r="G104" s="28" t="s">
        <v>241</v>
      </c>
      <c r="H104" s="21" t="s">
        <v>17</v>
      </c>
      <c r="T104" s="15" t="str">
        <f t="shared" si="2"/>
        <v>28.12.1 </v>
      </c>
    </row>
    <row r="105" spans="1:20" ht="47.25" customHeight="1">
      <c r="A105" s="23" t="s">
        <v>489</v>
      </c>
      <c r="B105" s="26">
        <v>2210</v>
      </c>
      <c r="C105" s="24">
        <v>595</v>
      </c>
      <c r="D105" s="17" t="s">
        <v>90</v>
      </c>
      <c r="E105" s="37" t="s">
        <v>673</v>
      </c>
      <c r="F105" s="27" t="s">
        <v>16</v>
      </c>
      <c r="G105" s="28" t="s">
        <v>242</v>
      </c>
      <c r="H105" s="21" t="s">
        <v>17</v>
      </c>
      <c r="T105" s="15" t="str">
        <f t="shared" si="2"/>
        <v>28.13.2 </v>
      </c>
    </row>
    <row r="106" spans="1:20" ht="38.25" customHeight="1">
      <c r="A106" s="23" t="s">
        <v>398</v>
      </c>
      <c r="B106" s="26">
        <v>2210</v>
      </c>
      <c r="C106" s="24">
        <v>5050</v>
      </c>
      <c r="D106" s="18" t="s">
        <v>91</v>
      </c>
      <c r="E106" s="37" t="s">
        <v>673</v>
      </c>
      <c r="F106" s="27" t="s">
        <v>16</v>
      </c>
      <c r="G106" s="28" t="s">
        <v>243</v>
      </c>
      <c r="H106" s="21" t="s">
        <v>17</v>
      </c>
      <c r="T106" s="15" t="str">
        <f t="shared" si="2"/>
        <v>28.14.1 </v>
      </c>
    </row>
    <row r="107" spans="1:8" ht="38.25" customHeight="1">
      <c r="A107" s="23" t="s">
        <v>399</v>
      </c>
      <c r="B107" s="26">
        <v>2210</v>
      </c>
      <c r="C107" s="24">
        <v>16672</v>
      </c>
      <c r="D107" s="17" t="s">
        <v>92</v>
      </c>
      <c r="E107" s="37" t="s">
        <v>673</v>
      </c>
      <c r="F107" s="27" t="s">
        <v>16</v>
      </c>
      <c r="G107" s="28" t="s">
        <v>244</v>
      </c>
      <c r="H107" s="21"/>
    </row>
    <row r="108" spans="1:20" ht="36" customHeight="1">
      <c r="A108" s="32" t="s">
        <v>589</v>
      </c>
      <c r="B108" s="26">
        <v>2210</v>
      </c>
      <c r="C108" s="24">
        <v>606</v>
      </c>
      <c r="D108" s="17" t="s">
        <v>590</v>
      </c>
      <c r="E108" s="37"/>
      <c r="F108" s="35" t="s">
        <v>573</v>
      </c>
      <c r="G108" s="28" t="s">
        <v>591</v>
      </c>
      <c r="H108" s="21" t="s">
        <v>17</v>
      </c>
      <c r="T108" s="15" t="str">
        <f>LEFT(A109,8)</f>
        <v>28.15.1 </v>
      </c>
    </row>
    <row r="109" spans="1:8" ht="36" customHeight="1">
      <c r="A109" s="23" t="s">
        <v>400</v>
      </c>
      <c r="B109" s="26">
        <v>2210</v>
      </c>
      <c r="C109" s="24">
        <v>4480</v>
      </c>
      <c r="D109" s="17" t="s">
        <v>93</v>
      </c>
      <c r="E109" s="37" t="s">
        <v>673</v>
      </c>
      <c r="F109" s="27" t="s">
        <v>16</v>
      </c>
      <c r="G109" s="28" t="s">
        <v>245</v>
      </c>
      <c r="H109" s="21"/>
    </row>
    <row r="110" spans="1:20" ht="48" customHeight="1">
      <c r="A110" s="23" t="s">
        <v>555</v>
      </c>
      <c r="B110" s="26">
        <v>2210</v>
      </c>
      <c r="C110" s="24">
        <v>3968</v>
      </c>
      <c r="D110" s="17" t="s">
        <v>556</v>
      </c>
      <c r="E110" s="37"/>
      <c r="F110" s="27" t="s">
        <v>16</v>
      </c>
      <c r="G110" s="28" t="s">
        <v>557</v>
      </c>
      <c r="H110" s="21" t="s">
        <v>17</v>
      </c>
      <c r="T110" s="15" t="str">
        <f aca="true" t="shared" si="3" ref="T110:T115">LEFT(A111,8)</f>
        <v>28.25.3 </v>
      </c>
    </row>
    <row r="111" spans="1:20" ht="43.5" customHeight="1">
      <c r="A111" s="23" t="s">
        <v>401</v>
      </c>
      <c r="B111" s="26">
        <v>2210</v>
      </c>
      <c r="C111" s="24">
        <v>1183</v>
      </c>
      <c r="D111" s="17" t="s">
        <v>94</v>
      </c>
      <c r="E111" s="37" t="s">
        <v>673</v>
      </c>
      <c r="F111" s="27" t="s">
        <v>16</v>
      </c>
      <c r="G111" s="28" t="s">
        <v>246</v>
      </c>
      <c r="H111" s="21" t="s">
        <v>17</v>
      </c>
      <c r="T111" s="15" t="str">
        <f t="shared" si="3"/>
        <v>28.29.1 </v>
      </c>
    </row>
    <row r="112" spans="1:20" ht="48" customHeight="1">
      <c r="A112" s="23" t="s">
        <v>402</v>
      </c>
      <c r="B112" s="26">
        <v>2210</v>
      </c>
      <c r="C112" s="24">
        <v>2495</v>
      </c>
      <c r="D112" s="17" t="s">
        <v>95</v>
      </c>
      <c r="E112" s="37" t="s">
        <v>673</v>
      </c>
      <c r="F112" s="27" t="s">
        <v>16</v>
      </c>
      <c r="G112" s="28" t="s">
        <v>247</v>
      </c>
      <c r="H112" s="21" t="s">
        <v>17</v>
      </c>
      <c r="T112" s="15" t="str">
        <f t="shared" si="3"/>
        <v>28.29.8 </v>
      </c>
    </row>
    <row r="113" spans="1:20" ht="48.75" customHeight="1">
      <c r="A113" s="23" t="s">
        <v>403</v>
      </c>
      <c r="B113" s="26">
        <v>2210</v>
      </c>
      <c r="C113" s="24">
        <v>2520</v>
      </c>
      <c r="D113" s="18" t="s">
        <v>96</v>
      </c>
      <c r="E113" s="37" t="s">
        <v>673</v>
      </c>
      <c r="F113" s="27" t="s">
        <v>16</v>
      </c>
      <c r="G113" s="28" t="s">
        <v>248</v>
      </c>
      <c r="H113" s="21" t="s">
        <v>17</v>
      </c>
      <c r="T113" s="15" t="str">
        <f t="shared" si="3"/>
        <v>29.32.3 </v>
      </c>
    </row>
    <row r="114" spans="1:20" ht="39.75" customHeight="1">
      <c r="A114" s="23" t="s">
        <v>404</v>
      </c>
      <c r="B114" s="26">
        <v>2210</v>
      </c>
      <c r="C114" s="24">
        <v>29350</v>
      </c>
      <c r="D114" s="17" t="s">
        <v>97</v>
      </c>
      <c r="E114" s="37" t="s">
        <v>673</v>
      </c>
      <c r="F114" s="27" t="s">
        <v>16</v>
      </c>
      <c r="G114" s="28" t="s">
        <v>249</v>
      </c>
      <c r="H114" s="21" t="s">
        <v>17</v>
      </c>
      <c r="T114" s="15" t="str">
        <f t="shared" si="3"/>
        <v>32.50.4 </v>
      </c>
    </row>
    <row r="115" spans="1:20" ht="40.5" customHeight="1">
      <c r="A115" s="23" t="s">
        <v>490</v>
      </c>
      <c r="B115" s="26">
        <v>2210</v>
      </c>
      <c r="C115" s="24">
        <v>2004</v>
      </c>
      <c r="D115" s="18" t="s">
        <v>98</v>
      </c>
      <c r="E115" s="37" t="s">
        <v>673</v>
      </c>
      <c r="F115" s="27" t="s">
        <v>16</v>
      </c>
      <c r="G115" s="28" t="s">
        <v>250</v>
      </c>
      <c r="H115" s="21" t="s">
        <v>17</v>
      </c>
      <c r="T115" s="15" t="str">
        <f t="shared" si="3"/>
        <v>38.21.3 </v>
      </c>
    </row>
    <row r="116" spans="1:20" ht="40.5" customHeight="1">
      <c r="A116" s="23" t="s">
        <v>491</v>
      </c>
      <c r="B116" s="26">
        <v>2210</v>
      </c>
      <c r="C116" s="24">
        <v>1000</v>
      </c>
      <c r="D116" s="17" t="s">
        <v>99</v>
      </c>
      <c r="E116" s="37" t="s">
        <v>673</v>
      </c>
      <c r="F116" s="27" t="s">
        <v>16</v>
      </c>
      <c r="G116" s="28" t="s">
        <v>251</v>
      </c>
      <c r="H116" s="21" t="s">
        <v>18</v>
      </c>
      <c r="T116" s="15" t="s">
        <v>613</v>
      </c>
    </row>
    <row r="117" spans="1:20" ht="39" customHeight="1">
      <c r="A117" s="23" t="s">
        <v>492</v>
      </c>
      <c r="B117" s="26">
        <v>2210</v>
      </c>
      <c r="C117" s="24">
        <v>19059.64</v>
      </c>
      <c r="D117" s="17" t="s">
        <v>614</v>
      </c>
      <c r="E117" s="37" t="s">
        <v>615</v>
      </c>
      <c r="F117" s="27" t="s">
        <v>616</v>
      </c>
      <c r="G117" s="28" t="s">
        <v>617</v>
      </c>
      <c r="H117" s="21" t="s">
        <v>18</v>
      </c>
      <c r="T117" s="15" t="str">
        <f>LEFT(A118,8)</f>
        <v>58.14.1 </v>
      </c>
    </row>
    <row r="118" spans="1:20" ht="26.25" customHeight="1">
      <c r="A118" s="23" t="s">
        <v>492</v>
      </c>
      <c r="B118" s="26">
        <v>2210</v>
      </c>
      <c r="C118" s="24">
        <f>22087-19059.64</f>
        <v>3027.3600000000006</v>
      </c>
      <c r="D118" s="17" t="s">
        <v>618</v>
      </c>
      <c r="E118" s="37" t="s">
        <v>673</v>
      </c>
      <c r="F118" s="27" t="s">
        <v>16</v>
      </c>
      <c r="G118" s="28" t="s">
        <v>619</v>
      </c>
      <c r="H118" s="21" t="s">
        <v>17</v>
      </c>
      <c r="T118" s="15" t="str">
        <f>LEFT(A119,8)</f>
        <v>всього б</v>
      </c>
    </row>
    <row r="119" spans="1:20" ht="18.75" customHeight="1">
      <c r="A119" s="30" t="s">
        <v>330</v>
      </c>
      <c r="B119" s="25"/>
      <c r="C119" s="25">
        <f>C59+C70+C94+C117+C9+C10+C12+C13+C14+C15+C16+C18+C19+C20+C22+C24+C26+C27+C28+C31+C32+C34+C37+C38+C42+C43+C44+C46+C48+C49+C50+C51+C53+C54+C56+C58+C61+C63+C64+C66+C67+C69+C72+C73+C74+C75+C77+C78+C79+C81+C82+C83+C86+C88+C90+C92+C93+C96+C97+C98+C99+C100+C102+C103+C104+C105+C106+C107+C109+C111+C112+C113+C114+C115+C116</f>
        <v>884587.99928</v>
      </c>
      <c r="D119" s="40"/>
      <c r="E119" s="37"/>
      <c r="F119" s="27"/>
      <c r="G119" s="28" t="s">
        <v>666</v>
      </c>
      <c r="H119" s="21" t="s">
        <v>18</v>
      </c>
      <c r="T119" s="15" t="str">
        <f>LEFT(A120,8)</f>
        <v>всього с</v>
      </c>
    </row>
    <row r="120" spans="1:8" ht="18.75" customHeight="1">
      <c r="A120" s="30" t="s">
        <v>331</v>
      </c>
      <c r="B120" s="31"/>
      <c r="C120" s="25">
        <f>C11+C21+C23+C25+C29+C33+C35+C36+C39+C41+C52+C55+C57+C60+C62+C65+C68+C71+C76+C80+C91+C118+C17+C87+C84</f>
        <v>187500</v>
      </c>
      <c r="D120" s="17"/>
      <c r="E120" s="37"/>
      <c r="F120" s="27"/>
      <c r="G120" s="28" t="s">
        <v>667</v>
      </c>
      <c r="H120" s="21"/>
    </row>
    <row r="121" spans="1:20" ht="18.75" customHeight="1">
      <c r="A121" s="30" t="s">
        <v>542</v>
      </c>
      <c r="B121" s="31"/>
      <c r="C121" s="25">
        <f>C45+C85+C89+C101+C110+C47+C95+C108+C40+C30</f>
        <v>32711.059999999998</v>
      </c>
      <c r="D121" s="17"/>
      <c r="E121" s="37"/>
      <c r="F121" s="27"/>
      <c r="G121" s="28" t="s">
        <v>668</v>
      </c>
      <c r="H121" s="21"/>
      <c r="T121" s="15" t="str">
        <f aca="true" t="shared" si="4" ref="T121:T154">LEFT(A122,8)</f>
        <v>Всього К</v>
      </c>
    </row>
    <row r="122" spans="1:20" ht="36.75" customHeight="1">
      <c r="A122" s="30" t="s">
        <v>332</v>
      </c>
      <c r="B122" s="31"/>
      <c r="C122" s="25">
        <f>C119+C120+C121</f>
        <v>1104799.0592800002</v>
      </c>
      <c r="D122" s="17"/>
      <c r="E122" s="37"/>
      <c r="F122" s="27"/>
      <c r="G122" s="28"/>
      <c r="H122" s="21" t="s">
        <v>17</v>
      </c>
      <c r="T122" s="15" t="str">
        <f t="shared" si="4"/>
        <v>10.41.2(</v>
      </c>
    </row>
    <row r="123" spans="1:20" ht="32.25" customHeight="1">
      <c r="A123" s="23" t="s">
        <v>493</v>
      </c>
      <c r="B123" s="26" t="s">
        <v>15</v>
      </c>
      <c r="C123" s="24">
        <v>1120</v>
      </c>
      <c r="D123" s="17" t="s">
        <v>100</v>
      </c>
      <c r="E123" s="37" t="s">
        <v>615</v>
      </c>
      <c r="F123" s="27" t="s">
        <v>16</v>
      </c>
      <c r="G123" s="28" t="s">
        <v>253</v>
      </c>
      <c r="H123" s="21" t="s">
        <v>17</v>
      </c>
      <c r="T123" s="15" t="str">
        <f t="shared" si="4"/>
        <v>10.62.1(</v>
      </c>
    </row>
    <row r="124" spans="1:20" ht="32.25" customHeight="1">
      <c r="A124" s="23" t="s">
        <v>405</v>
      </c>
      <c r="B124" s="26" t="s">
        <v>15</v>
      </c>
      <c r="C124" s="24">
        <v>240</v>
      </c>
      <c r="D124" s="17" t="s">
        <v>101</v>
      </c>
      <c r="E124" s="37" t="s">
        <v>615</v>
      </c>
      <c r="F124" s="27" t="s">
        <v>16</v>
      </c>
      <c r="G124" s="28" t="s">
        <v>252</v>
      </c>
      <c r="H124" s="21" t="s">
        <v>17</v>
      </c>
      <c r="T124" s="15" t="str">
        <f t="shared" si="4"/>
        <v>13.10.4(</v>
      </c>
    </row>
    <row r="125" spans="1:20" ht="37.5" customHeight="1">
      <c r="A125" s="23" t="s">
        <v>406</v>
      </c>
      <c r="B125" s="26" t="s">
        <v>15</v>
      </c>
      <c r="C125" s="24">
        <v>1120</v>
      </c>
      <c r="D125" s="17" t="s">
        <v>100</v>
      </c>
      <c r="E125" s="37" t="s">
        <v>615</v>
      </c>
      <c r="F125" s="27" t="s">
        <v>16</v>
      </c>
      <c r="G125" s="28" t="s">
        <v>254</v>
      </c>
      <c r="H125" s="21" t="s">
        <v>17</v>
      </c>
      <c r="T125" s="15" t="str">
        <f t="shared" si="4"/>
        <v>13.20.2(</v>
      </c>
    </row>
    <row r="126" spans="1:20" ht="29.25" customHeight="1">
      <c r="A126" s="23" t="s">
        <v>494</v>
      </c>
      <c r="B126" s="26" t="s">
        <v>15</v>
      </c>
      <c r="C126" s="24">
        <v>46990</v>
      </c>
      <c r="D126" s="17" t="s">
        <v>102</v>
      </c>
      <c r="E126" s="37" t="s">
        <v>615</v>
      </c>
      <c r="F126" s="27" t="s">
        <v>16</v>
      </c>
      <c r="G126" s="28" t="s">
        <v>255</v>
      </c>
      <c r="H126" s="21" t="s">
        <v>17</v>
      </c>
      <c r="T126" s="15" t="str">
        <f t="shared" si="4"/>
        <v>13.20.3 </v>
      </c>
    </row>
    <row r="127" spans="1:20" ht="45.75" customHeight="1">
      <c r="A127" s="23" t="s">
        <v>495</v>
      </c>
      <c r="B127" s="26" t="s">
        <v>15</v>
      </c>
      <c r="C127" s="24">
        <v>3810</v>
      </c>
      <c r="D127" s="17" t="s">
        <v>103</v>
      </c>
      <c r="E127" s="37" t="s">
        <v>615</v>
      </c>
      <c r="F127" s="27" t="s">
        <v>16</v>
      </c>
      <c r="G127" s="28" t="s">
        <v>622</v>
      </c>
      <c r="H127" s="21" t="s">
        <v>17</v>
      </c>
      <c r="T127" s="15" t="str">
        <f t="shared" si="4"/>
        <v>17.12.7 </v>
      </c>
    </row>
    <row r="128" spans="1:20" ht="27" customHeight="1">
      <c r="A128" s="23" t="s">
        <v>496</v>
      </c>
      <c r="B128" s="26" t="s">
        <v>15</v>
      </c>
      <c r="C128" s="24">
        <f>22189.02-7702.56</f>
        <v>14486.46</v>
      </c>
      <c r="D128" s="17" t="s">
        <v>623</v>
      </c>
      <c r="E128" s="37" t="s">
        <v>615</v>
      </c>
      <c r="F128" s="27" t="s">
        <v>16</v>
      </c>
      <c r="G128" s="28" t="s">
        <v>256</v>
      </c>
      <c r="H128" s="21" t="s">
        <v>17</v>
      </c>
      <c r="T128" s="15" t="str">
        <f t="shared" si="4"/>
        <v>17.29.1(</v>
      </c>
    </row>
    <row r="129" spans="1:20" ht="25.5" customHeight="1">
      <c r="A129" s="23" t="s">
        <v>497</v>
      </c>
      <c r="B129" s="26" t="s">
        <v>15</v>
      </c>
      <c r="C129" s="24">
        <v>16100</v>
      </c>
      <c r="D129" s="17" t="s">
        <v>104</v>
      </c>
      <c r="E129" s="37" t="s">
        <v>615</v>
      </c>
      <c r="F129" s="27" t="s">
        <v>16</v>
      </c>
      <c r="G129" s="28" t="s">
        <v>257</v>
      </c>
      <c r="H129" s="21" t="s">
        <v>17</v>
      </c>
      <c r="T129" s="15" t="str">
        <f t="shared" si="4"/>
        <v>20.11.1 </v>
      </c>
    </row>
    <row r="130" spans="1:20" ht="46.5" customHeight="1">
      <c r="A130" s="23" t="s">
        <v>407</v>
      </c>
      <c r="B130" s="26" t="s">
        <v>15</v>
      </c>
      <c r="C130" s="24">
        <v>38400</v>
      </c>
      <c r="D130" s="17" t="s">
        <v>105</v>
      </c>
      <c r="E130" s="37" t="s">
        <v>615</v>
      </c>
      <c r="F130" s="27" t="s">
        <v>16</v>
      </c>
      <c r="G130" s="28" t="s">
        <v>258</v>
      </c>
      <c r="H130" s="21" t="s">
        <v>17</v>
      </c>
      <c r="T130" s="15" t="str">
        <f t="shared" si="4"/>
        <v>20.12.2(</v>
      </c>
    </row>
    <row r="131" spans="1:20" ht="40.5" customHeight="1">
      <c r="A131" s="23" t="s">
        <v>498</v>
      </c>
      <c r="B131" s="26" t="s">
        <v>15</v>
      </c>
      <c r="C131" s="24">
        <v>10115.2</v>
      </c>
      <c r="D131" s="17" t="s">
        <v>106</v>
      </c>
      <c r="E131" s="37" t="s">
        <v>615</v>
      </c>
      <c r="F131" s="27" t="s">
        <v>16</v>
      </c>
      <c r="G131" s="28" t="s">
        <v>259</v>
      </c>
      <c r="H131" s="21" t="s">
        <v>17</v>
      </c>
      <c r="T131" s="15" t="str">
        <f t="shared" si="4"/>
        <v>20.13.2(</v>
      </c>
    </row>
    <row r="132" spans="1:20" ht="45.75" customHeight="1">
      <c r="A132" s="23" t="s">
        <v>408</v>
      </c>
      <c r="B132" s="26" t="s">
        <v>15</v>
      </c>
      <c r="C132" s="24">
        <v>95000</v>
      </c>
      <c r="D132" s="17" t="s">
        <v>107</v>
      </c>
      <c r="E132" s="37" t="s">
        <v>615</v>
      </c>
      <c r="F132" s="27" t="s">
        <v>16</v>
      </c>
      <c r="G132" s="28" t="s">
        <v>260</v>
      </c>
      <c r="H132" s="21" t="s">
        <v>17</v>
      </c>
      <c r="T132" s="15" t="str">
        <f t="shared" si="4"/>
        <v>20.13.3(</v>
      </c>
    </row>
    <row r="133" spans="1:20" ht="42" customHeight="1">
      <c r="A133" s="23" t="s">
        <v>499</v>
      </c>
      <c r="B133" s="26" t="s">
        <v>15</v>
      </c>
      <c r="C133" s="24">
        <v>6344</v>
      </c>
      <c r="D133" s="17" t="s">
        <v>108</v>
      </c>
      <c r="E133" s="37" t="s">
        <v>615</v>
      </c>
      <c r="F133" s="27" t="s">
        <v>16</v>
      </c>
      <c r="G133" s="28" t="s">
        <v>179</v>
      </c>
      <c r="H133" s="21" t="s">
        <v>17</v>
      </c>
      <c r="T133" s="15" t="str">
        <f t="shared" si="4"/>
        <v>20.13.6(</v>
      </c>
    </row>
    <row r="134" spans="1:20" ht="30" customHeight="1">
      <c r="A134" s="23" t="s">
        <v>409</v>
      </c>
      <c r="B134" s="26" t="s">
        <v>15</v>
      </c>
      <c r="C134" s="24">
        <v>3600</v>
      </c>
      <c r="D134" s="17" t="s">
        <v>20</v>
      </c>
      <c r="E134" s="37" t="s">
        <v>615</v>
      </c>
      <c r="F134" s="27" t="s">
        <v>16</v>
      </c>
      <c r="G134" s="28" t="s">
        <v>261</v>
      </c>
      <c r="H134" s="21" t="s">
        <v>17</v>
      </c>
      <c r="T134" s="15" t="str">
        <f t="shared" si="4"/>
        <v>20.14.1(</v>
      </c>
    </row>
    <row r="135" spans="1:20" ht="45" customHeight="1">
      <c r="A135" s="23" t="s">
        <v>500</v>
      </c>
      <c r="B135" s="26" t="s">
        <v>15</v>
      </c>
      <c r="C135" s="24">
        <v>1886</v>
      </c>
      <c r="D135" s="18" t="s">
        <v>109</v>
      </c>
      <c r="E135" s="37" t="s">
        <v>615</v>
      </c>
      <c r="F135" s="27" t="s">
        <v>16</v>
      </c>
      <c r="G135" s="28" t="s">
        <v>262</v>
      </c>
      <c r="H135" s="21" t="s">
        <v>17</v>
      </c>
      <c r="T135" s="15" t="str">
        <f t="shared" si="4"/>
        <v>20.14.2(</v>
      </c>
    </row>
    <row r="136" spans="1:20" ht="41.25" customHeight="1">
      <c r="A136" s="23" t="s">
        <v>501</v>
      </c>
      <c r="B136" s="26" t="s">
        <v>15</v>
      </c>
      <c r="C136" s="24">
        <v>96878.9</v>
      </c>
      <c r="D136" s="17" t="s">
        <v>110</v>
      </c>
      <c r="E136" s="37" t="s">
        <v>615</v>
      </c>
      <c r="F136" s="27" t="s">
        <v>16</v>
      </c>
      <c r="G136" s="28" t="s">
        <v>263</v>
      </c>
      <c r="H136" s="21" t="s">
        <v>17</v>
      </c>
      <c r="T136" s="15" t="str">
        <f t="shared" si="4"/>
        <v>20.14.3(</v>
      </c>
    </row>
    <row r="137" spans="1:20" ht="37.5" customHeight="1">
      <c r="A137" s="23" t="s">
        <v>502</v>
      </c>
      <c r="B137" s="26" t="s">
        <v>15</v>
      </c>
      <c r="C137" s="24">
        <v>814</v>
      </c>
      <c r="D137" s="18" t="s">
        <v>111</v>
      </c>
      <c r="E137" s="37" t="s">
        <v>615</v>
      </c>
      <c r="F137" s="27" t="s">
        <v>16</v>
      </c>
      <c r="G137" s="28" t="s">
        <v>264</v>
      </c>
      <c r="H137" s="21" t="s">
        <v>17</v>
      </c>
      <c r="T137" s="15" t="str">
        <f t="shared" si="4"/>
        <v>20.14.4(</v>
      </c>
    </row>
    <row r="138" spans="1:20" ht="37.5" customHeight="1">
      <c r="A138" s="23" t="s">
        <v>504</v>
      </c>
      <c r="B138" s="26" t="s">
        <v>15</v>
      </c>
      <c r="C138" s="24">
        <v>4890.200000000001</v>
      </c>
      <c r="D138" s="18" t="s">
        <v>112</v>
      </c>
      <c r="E138" s="37" t="s">
        <v>615</v>
      </c>
      <c r="F138" s="27" t="s">
        <v>16</v>
      </c>
      <c r="G138" s="28" t="s">
        <v>265</v>
      </c>
      <c r="H138" s="21" t="s">
        <v>17</v>
      </c>
      <c r="T138" s="15" t="str">
        <f t="shared" si="4"/>
        <v>20.14.5(</v>
      </c>
    </row>
    <row r="139" spans="1:20" ht="60.75" customHeight="1">
      <c r="A139" s="23" t="s">
        <v>410</v>
      </c>
      <c r="B139" s="26" t="s">
        <v>15</v>
      </c>
      <c r="C139" s="24">
        <v>9000</v>
      </c>
      <c r="D139" s="18" t="s">
        <v>113</v>
      </c>
      <c r="E139" s="37" t="s">
        <v>615</v>
      </c>
      <c r="F139" s="27" t="s">
        <v>16</v>
      </c>
      <c r="G139" s="36" t="s">
        <v>595</v>
      </c>
      <c r="H139" s="21" t="s">
        <v>17</v>
      </c>
      <c r="T139" s="15" t="str">
        <f t="shared" si="4"/>
        <v>20.14.6(</v>
      </c>
    </row>
    <row r="140" spans="1:20" ht="30" customHeight="1">
      <c r="A140" s="32" t="s">
        <v>505</v>
      </c>
      <c r="B140" s="26">
        <v>2220</v>
      </c>
      <c r="C140" s="24">
        <f>112500+1250</f>
        <v>113750</v>
      </c>
      <c r="D140" s="17" t="s">
        <v>594</v>
      </c>
      <c r="E140" s="37" t="s">
        <v>615</v>
      </c>
      <c r="F140" s="27" t="s">
        <v>16</v>
      </c>
      <c r="G140" s="28" t="s">
        <v>266</v>
      </c>
      <c r="H140" s="21" t="s">
        <v>17</v>
      </c>
      <c r="T140" s="15" t="str">
        <f t="shared" si="4"/>
        <v>20.14.7(</v>
      </c>
    </row>
    <row r="141" spans="1:20" ht="32.25" customHeight="1">
      <c r="A141" s="23" t="s">
        <v>503</v>
      </c>
      <c r="B141" s="26">
        <v>2220</v>
      </c>
      <c r="C141" s="24">
        <v>321</v>
      </c>
      <c r="D141" s="17" t="s">
        <v>114</v>
      </c>
      <c r="E141" s="37" t="s">
        <v>615</v>
      </c>
      <c r="F141" s="27" t="s">
        <v>16</v>
      </c>
      <c r="G141" s="28" t="s">
        <v>267</v>
      </c>
      <c r="H141" s="21" t="s">
        <v>17</v>
      </c>
      <c r="T141" s="15" t="str">
        <f t="shared" si="4"/>
        <v>20.15.2(</v>
      </c>
    </row>
    <row r="142" spans="1:20" ht="34.5" customHeight="1">
      <c r="A142" s="23" t="s">
        <v>411</v>
      </c>
      <c r="B142" s="26" t="s">
        <v>15</v>
      </c>
      <c r="C142" s="24">
        <v>84370</v>
      </c>
      <c r="D142" s="17" t="s">
        <v>115</v>
      </c>
      <c r="E142" s="37" t="s">
        <v>615</v>
      </c>
      <c r="F142" s="27" t="s">
        <v>16</v>
      </c>
      <c r="G142" s="28" t="s">
        <v>268</v>
      </c>
      <c r="H142" s="21" t="s">
        <v>17</v>
      </c>
      <c r="T142" s="15" t="str">
        <f t="shared" si="4"/>
        <v>20.20.1(</v>
      </c>
    </row>
    <row r="143" spans="1:20" ht="31.5" customHeight="1">
      <c r="A143" s="23" t="s">
        <v>412</v>
      </c>
      <c r="B143" s="26" t="s">
        <v>15</v>
      </c>
      <c r="C143" s="24">
        <v>105000</v>
      </c>
      <c r="D143" s="17" t="s">
        <v>116</v>
      </c>
      <c r="E143" s="37" t="s">
        <v>615</v>
      </c>
      <c r="F143" s="27" t="s">
        <v>16</v>
      </c>
      <c r="G143" s="28" t="s">
        <v>253</v>
      </c>
      <c r="H143" s="21" t="s">
        <v>17</v>
      </c>
      <c r="T143" s="15" t="str">
        <f t="shared" si="4"/>
        <v>20.41.1(</v>
      </c>
    </row>
    <row r="144" spans="1:20" ht="29.25" customHeight="1">
      <c r="A144" s="23" t="s">
        <v>413</v>
      </c>
      <c r="B144" s="26" t="s">
        <v>15</v>
      </c>
      <c r="C144" s="24">
        <v>240</v>
      </c>
      <c r="D144" s="17" t="s">
        <v>101</v>
      </c>
      <c r="E144" s="37" t="s">
        <v>615</v>
      </c>
      <c r="F144" s="27" t="s">
        <v>16</v>
      </c>
      <c r="G144" s="28" t="s">
        <v>269</v>
      </c>
      <c r="H144" s="21" t="s">
        <v>17</v>
      </c>
      <c r="T144" s="15" t="str">
        <f t="shared" si="4"/>
        <v>20.41.2 </v>
      </c>
    </row>
    <row r="145" spans="1:20" ht="39.75" customHeight="1">
      <c r="A145" s="23" t="s">
        <v>507</v>
      </c>
      <c r="B145" s="26" t="s">
        <v>15</v>
      </c>
      <c r="C145" s="24">
        <v>127300</v>
      </c>
      <c r="D145" s="18" t="s">
        <v>117</v>
      </c>
      <c r="E145" s="37" t="s">
        <v>615</v>
      </c>
      <c r="F145" s="27" t="s">
        <v>16</v>
      </c>
      <c r="G145" s="28" t="s">
        <v>270</v>
      </c>
      <c r="H145" s="21" t="s">
        <v>17</v>
      </c>
      <c r="T145" s="15" t="str">
        <f t="shared" si="4"/>
        <v>20.59.1(</v>
      </c>
    </row>
    <row r="146" spans="1:20" ht="45" customHeight="1">
      <c r="A146" s="23" t="s">
        <v>506</v>
      </c>
      <c r="B146" s="26" t="s">
        <v>15</v>
      </c>
      <c r="C146" s="24">
        <v>92046.05</v>
      </c>
      <c r="D146" s="17" t="s">
        <v>118</v>
      </c>
      <c r="E146" s="37" t="s">
        <v>615</v>
      </c>
      <c r="F146" s="27" t="s">
        <v>16</v>
      </c>
      <c r="G146" s="28" t="s">
        <v>271</v>
      </c>
      <c r="H146" s="21" t="s">
        <v>17</v>
      </c>
      <c r="T146" s="15" t="str">
        <f t="shared" si="4"/>
        <v>20.59.2(</v>
      </c>
    </row>
    <row r="147" spans="1:20" ht="30" customHeight="1">
      <c r="A147" s="23" t="s">
        <v>414</v>
      </c>
      <c r="B147" s="26" t="s">
        <v>15</v>
      </c>
      <c r="C147" s="24">
        <v>5646</v>
      </c>
      <c r="D147" s="17" t="s">
        <v>119</v>
      </c>
      <c r="E147" s="37" t="s">
        <v>615</v>
      </c>
      <c r="F147" s="27" t="s">
        <v>16</v>
      </c>
      <c r="G147" s="28" t="s">
        <v>625</v>
      </c>
      <c r="H147" s="21" t="s">
        <v>17</v>
      </c>
      <c r="T147" s="15" t="str">
        <f t="shared" si="4"/>
        <v>20.59.5(</v>
      </c>
    </row>
    <row r="148" spans="1:20" ht="36.75" customHeight="1">
      <c r="A148" s="23" t="s">
        <v>508</v>
      </c>
      <c r="B148" s="26" t="s">
        <v>15</v>
      </c>
      <c r="C148" s="24">
        <f>56290.74+7702.56</f>
        <v>63993.299999999996</v>
      </c>
      <c r="D148" s="17" t="s">
        <v>624</v>
      </c>
      <c r="E148" s="37" t="s">
        <v>615</v>
      </c>
      <c r="F148" s="27" t="s">
        <v>16</v>
      </c>
      <c r="G148" s="28" t="s">
        <v>450</v>
      </c>
      <c r="H148" s="21"/>
      <c r="T148" s="15" t="str">
        <f t="shared" si="4"/>
        <v> 20.59.6</v>
      </c>
    </row>
    <row r="149" spans="1:20" ht="42.75" customHeight="1">
      <c r="A149" s="32" t="s">
        <v>449</v>
      </c>
      <c r="B149" s="26">
        <v>2220</v>
      </c>
      <c r="C149" s="24">
        <v>1082.4</v>
      </c>
      <c r="D149" s="17" t="s">
        <v>339</v>
      </c>
      <c r="E149" s="37" t="s">
        <v>615</v>
      </c>
      <c r="F149" s="27" t="s">
        <v>16</v>
      </c>
      <c r="G149" s="28" t="s">
        <v>265</v>
      </c>
      <c r="H149" s="21" t="s">
        <v>17</v>
      </c>
      <c r="T149" s="15" t="str">
        <f t="shared" si="4"/>
        <v>21.10.2(</v>
      </c>
    </row>
    <row r="150" spans="1:20" ht="35.25" customHeight="1">
      <c r="A150" s="23" t="s">
        <v>415</v>
      </c>
      <c r="B150" s="26" t="s">
        <v>15</v>
      </c>
      <c r="C150" s="24">
        <v>9000</v>
      </c>
      <c r="D150" s="18" t="s">
        <v>113</v>
      </c>
      <c r="E150" s="37" t="s">
        <v>615</v>
      </c>
      <c r="F150" s="27" t="s">
        <v>16</v>
      </c>
      <c r="G150" s="28" t="s">
        <v>272</v>
      </c>
      <c r="H150" s="21" t="s">
        <v>17</v>
      </c>
      <c r="T150" s="15" t="str">
        <f t="shared" si="4"/>
        <v>21.10.3(</v>
      </c>
    </row>
    <row r="151" spans="1:20" ht="29.25" customHeight="1">
      <c r="A151" s="23" t="s">
        <v>416</v>
      </c>
      <c r="B151" s="26" t="s">
        <v>15</v>
      </c>
      <c r="C151" s="24">
        <v>199520</v>
      </c>
      <c r="D151" s="17" t="s">
        <v>120</v>
      </c>
      <c r="E151" s="37" t="s">
        <v>615</v>
      </c>
      <c r="F151" s="27" t="s">
        <v>16</v>
      </c>
      <c r="G151" s="28" t="s">
        <v>273</v>
      </c>
      <c r="H151" s="21" t="s">
        <v>17</v>
      </c>
      <c r="T151" s="15" t="str">
        <f t="shared" si="4"/>
        <v>21.10.4(</v>
      </c>
    </row>
    <row r="152" spans="1:20" ht="44.25" customHeight="1">
      <c r="A152" s="23" t="s">
        <v>509</v>
      </c>
      <c r="B152" s="26" t="s">
        <v>15</v>
      </c>
      <c r="C152" s="24">
        <v>2988</v>
      </c>
      <c r="D152" s="18" t="s">
        <v>121</v>
      </c>
      <c r="E152" s="37" t="s">
        <v>615</v>
      </c>
      <c r="F152" s="27" t="s">
        <v>16</v>
      </c>
      <c r="G152" s="28" t="s">
        <v>274</v>
      </c>
      <c r="H152" s="21" t="s">
        <v>17</v>
      </c>
      <c r="T152" s="15" t="str">
        <f t="shared" si="4"/>
        <v>21.10.5(</v>
      </c>
    </row>
    <row r="153" spans="1:20" ht="45.75" customHeight="1">
      <c r="A153" s="23" t="s">
        <v>510</v>
      </c>
      <c r="B153" s="26" t="s">
        <v>15</v>
      </c>
      <c r="C153" s="24">
        <v>2808</v>
      </c>
      <c r="D153" s="18" t="s">
        <v>122</v>
      </c>
      <c r="E153" s="37" t="s">
        <v>615</v>
      </c>
      <c r="F153" s="27" t="s">
        <v>16</v>
      </c>
      <c r="G153" s="28" t="s">
        <v>275</v>
      </c>
      <c r="H153" s="21" t="s">
        <v>17</v>
      </c>
      <c r="T153" s="15" t="str">
        <f t="shared" si="4"/>
        <v>21.10.6(</v>
      </c>
    </row>
    <row r="154" spans="1:20" ht="45" customHeight="1">
      <c r="A154" s="23" t="s">
        <v>511</v>
      </c>
      <c r="B154" s="26" t="s">
        <v>15</v>
      </c>
      <c r="C154" s="24">
        <v>108454</v>
      </c>
      <c r="D154" s="18" t="s">
        <v>123</v>
      </c>
      <c r="E154" s="37" t="s">
        <v>615</v>
      </c>
      <c r="F154" s="27" t="s">
        <v>16</v>
      </c>
      <c r="G154" s="28" t="s">
        <v>276</v>
      </c>
      <c r="H154" s="21" t="s">
        <v>17</v>
      </c>
      <c r="T154" s="15" t="str">
        <f t="shared" si="4"/>
        <v>21.20.2(</v>
      </c>
    </row>
    <row r="155" spans="1:20" ht="31.5" customHeight="1">
      <c r="A155" s="23" t="s">
        <v>512</v>
      </c>
      <c r="B155" s="26" t="s">
        <v>15</v>
      </c>
      <c r="C155" s="24">
        <v>15299.12</v>
      </c>
      <c r="D155" s="18" t="s">
        <v>124</v>
      </c>
      <c r="E155" s="37" t="s">
        <v>615</v>
      </c>
      <c r="F155" s="27" t="s">
        <v>16</v>
      </c>
      <c r="G155" s="28" t="s">
        <v>277</v>
      </c>
      <c r="H155" s="21" t="s">
        <v>17</v>
      </c>
      <c r="T155" s="15" t="str">
        <f aca="true" t="shared" si="5" ref="T155:T224">LEFT(A156,8)</f>
        <v>22.19.6(</v>
      </c>
    </row>
    <row r="156" spans="1:20" ht="33.75" customHeight="1">
      <c r="A156" s="23" t="s">
        <v>513</v>
      </c>
      <c r="B156" s="26" t="s">
        <v>15</v>
      </c>
      <c r="C156" s="24">
        <v>89300</v>
      </c>
      <c r="D156" s="17" t="s">
        <v>125</v>
      </c>
      <c r="E156" s="37" t="s">
        <v>615</v>
      </c>
      <c r="F156" s="27" t="s">
        <v>16</v>
      </c>
      <c r="G156" s="28" t="s">
        <v>278</v>
      </c>
      <c r="H156" s="21" t="s">
        <v>17</v>
      </c>
      <c r="T156" s="15" t="str">
        <f t="shared" si="5"/>
        <v>22.19.7(</v>
      </c>
    </row>
    <row r="157" spans="1:20" ht="42" customHeight="1">
      <c r="A157" s="32" t="s">
        <v>451</v>
      </c>
      <c r="B157" s="26" t="s">
        <v>15</v>
      </c>
      <c r="C157" s="24">
        <v>6600</v>
      </c>
      <c r="D157" s="17" t="s">
        <v>126</v>
      </c>
      <c r="E157" s="37" t="s">
        <v>615</v>
      </c>
      <c r="F157" s="27" t="s">
        <v>16</v>
      </c>
      <c r="G157" s="28" t="s">
        <v>279</v>
      </c>
      <c r="H157" s="21" t="s">
        <v>17</v>
      </c>
      <c r="T157" s="15" t="str">
        <f t="shared" si="5"/>
        <v>22.21.3(</v>
      </c>
    </row>
    <row r="158" spans="1:20" ht="41.25" customHeight="1">
      <c r="A158" s="32" t="s">
        <v>452</v>
      </c>
      <c r="B158" s="26" t="s">
        <v>15</v>
      </c>
      <c r="C158" s="24">
        <v>753.8</v>
      </c>
      <c r="D158" s="18" t="s">
        <v>127</v>
      </c>
      <c r="E158" s="37" t="s">
        <v>615</v>
      </c>
      <c r="F158" s="27" t="s">
        <v>16</v>
      </c>
      <c r="G158" s="28" t="s">
        <v>280</v>
      </c>
      <c r="H158" s="21" t="s">
        <v>17</v>
      </c>
      <c r="T158" s="15" t="str">
        <f t="shared" si="5"/>
        <v>22.22.1(</v>
      </c>
    </row>
    <row r="159" spans="1:20" ht="33.75" customHeight="1">
      <c r="A159" s="23" t="s">
        <v>514</v>
      </c>
      <c r="B159" s="26" t="s">
        <v>15</v>
      </c>
      <c r="C159" s="24">
        <v>64306</v>
      </c>
      <c r="D159" s="17" t="s">
        <v>128</v>
      </c>
      <c r="E159" s="37" t="s">
        <v>615</v>
      </c>
      <c r="F159" s="27" t="s">
        <v>16</v>
      </c>
      <c r="G159" s="28" t="s">
        <v>281</v>
      </c>
      <c r="H159" s="21" t="s">
        <v>17</v>
      </c>
      <c r="T159" s="15" t="str">
        <f t="shared" si="5"/>
        <v>22.29.2(</v>
      </c>
    </row>
    <row r="160" spans="1:20" ht="31.5" customHeight="1">
      <c r="A160" s="23" t="s">
        <v>417</v>
      </c>
      <c r="B160" s="26" t="s">
        <v>15</v>
      </c>
      <c r="C160" s="24">
        <v>1838.8799999999999</v>
      </c>
      <c r="D160" s="17" t="s">
        <v>129</v>
      </c>
      <c r="E160" s="37" t="s">
        <v>615</v>
      </c>
      <c r="F160" s="27" t="s">
        <v>16</v>
      </c>
      <c r="G160" s="28" t="s">
        <v>282</v>
      </c>
      <c r="H160" s="21" t="s">
        <v>17</v>
      </c>
      <c r="T160" s="15" t="str">
        <f t="shared" si="5"/>
        <v>23.19.2(</v>
      </c>
    </row>
    <row r="161" spans="1:20" ht="21" customHeight="1">
      <c r="A161" s="32" t="s">
        <v>515</v>
      </c>
      <c r="B161" s="26" t="s">
        <v>15</v>
      </c>
      <c r="C161" s="24">
        <v>52011.5</v>
      </c>
      <c r="D161" s="17" t="s">
        <v>130</v>
      </c>
      <c r="E161" s="37" t="s">
        <v>615</v>
      </c>
      <c r="F161" s="27" t="s">
        <v>16</v>
      </c>
      <c r="G161" s="28" t="s">
        <v>283</v>
      </c>
      <c r="H161" s="21" t="s">
        <v>17</v>
      </c>
      <c r="T161" s="15" t="str">
        <f t="shared" si="5"/>
        <v>23.52.2(</v>
      </c>
    </row>
    <row r="162" spans="1:20" ht="40.5" customHeight="1">
      <c r="A162" s="32" t="s">
        <v>453</v>
      </c>
      <c r="B162" s="26" t="s">
        <v>15</v>
      </c>
      <c r="C162" s="24">
        <v>1580</v>
      </c>
      <c r="D162" s="17" t="s">
        <v>131</v>
      </c>
      <c r="E162" s="37" t="s">
        <v>615</v>
      </c>
      <c r="F162" s="27" t="s">
        <v>16</v>
      </c>
      <c r="G162" s="28" t="s">
        <v>284</v>
      </c>
      <c r="H162" s="21" t="s">
        <v>17</v>
      </c>
      <c r="T162" s="15" t="str">
        <f t="shared" si="5"/>
        <v>25.93.1(</v>
      </c>
    </row>
    <row r="163" spans="1:20" ht="36" customHeight="1">
      <c r="A163" s="32" t="s">
        <v>516</v>
      </c>
      <c r="B163" s="26" t="s">
        <v>15</v>
      </c>
      <c r="C163" s="24">
        <v>46557</v>
      </c>
      <c r="D163" s="18" t="s">
        <v>132</v>
      </c>
      <c r="E163" s="37" t="s">
        <v>615</v>
      </c>
      <c r="F163" s="27" t="s">
        <v>16</v>
      </c>
      <c r="G163" s="28" t="s">
        <v>285</v>
      </c>
      <c r="H163" s="21" t="s">
        <v>17</v>
      </c>
      <c r="T163" s="15" t="str">
        <f t="shared" si="5"/>
        <v>25.99.1(</v>
      </c>
    </row>
    <row r="164" spans="1:20" ht="44.25" customHeight="1">
      <c r="A164" s="32" t="s">
        <v>454</v>
      </c>
      <c r="B164" s="26" t="s">
        <v>15</v>
      </c>
      <c r="C164" s="24">
        <v>504</v>
      </c>
      <c r="D164" s="18" t="s">
        <v>55</v>
      </c>
      <c r="E164" s="37" t="s">
        <v>615</v>
      </c>
      <c r="F164" s="27" t="s">
        <v>16</v>
      </c>
      <c r="G164" s="28" t="s">
        <v>286</v>
      </c>
      <c r="H164" s="21" t="s">
        <v>17</v>
      </c>
      <c r="T164" s="15" t="str">
        <f t="shared" si="5"/>
        <v>26.51.5(</v>
      </c>
    </row>
    <row r="165" spans="1:20" ht="46.5" customHeight="1">
      <c r="A165" s="32" t="s">
        <v>517</v>
      </c>
      <c r="B165" s="26" t="s">
        <v>15</v>
      </c>
      <c r="C165" s="24">
        <f>71478.5+1977.72</f>
        <v>73456.22</v>
      </c>
      <c r="D165" s="18" t="s">
        <v>672</v>
      </c>
      <c r="E165" s="37" t="s">
        <v>615</v>
      </c>
      <c r="F165" s="27" t="s">
        <v>16</v>
      </c>
      <c r="G165" s="28" t="s">
        <v>671</v>
      </c>
      <c r="H165" s="21" t="s">
        <v>17</v>
      </c>
      <c r="T165" s="15" t="str">
        <f t="shared" si="5"/>
        <v>26.51.6(</v>
      </c>
    </row>
    <row r="166" spans="1:20" ht="42.75" customHeight="1">
      <c r="A166" s="32" t="s">
        <v>519</v>
      </c>
      <c r="B166" s="26" t="s">
        <v>15</v>
      </c>
      <c r="C166" s="24">
        <v>36750.119999999995</v>
      </c>
      <c r="D166" s="18" t="s">
        <v>133</v>
      </c>
      <c r="E166" s="37" t="s">
        <v>615</v>
      </c>
      <c r="F166" s="27" t="s">
        <v>16</v>
      </c>
      <c r="G166" s="28" t="s">
        <v>287</v>
      </c>
      <c r="H166" s="21" t="s">
        <v>17</v>
      </c>
      <c r="T166" s="15" t="str">
        <f t="shared" si="5"/>
        <v>26.51.8(</v>
      </c>
    </row>
    <row r="167" spans="1:20" ht="48" customHeight="1">
      <c r="A167" s="23" t="s">
        <v>518</v>
      </c>
      <c r="B167" s="26" t="s">
        <v>15</v>
      </c>
      <c r="C167" s="24">
        <v>38982.36</v>
      </c>
      <c r="D167" s="17" t="s">
        <v>134</v>
      </c>
      <c r="E167" s="37" t="s">
        <v>615</v>
      </c>
      <c r="F167" s="27" t="s">
        <v>16</v>
      </c>
      <c r="G167" s="28" t="s">
        <v>288</v>
      </c>
      <c r="H167" s="21" t="s">
        <v>17</v>
      </c>
      <c r="T167" s="15" t="str">
        <f t="shared" si="5"/>
        <v>28.14.1(</v>
      </c>
    </row>
    <row r="168" spans="1:20" ht="41.25" customHeight="1">
      <c r="A168" s="32" t="s">
        <v>455</v>
      </c>
      <c r="B168" s="26" t="s">
        <v>15</v>
      </c>
      <c r="C168" s="24">
        <v>19503</v>
      </c>
      <c r="D168" s="18" t="s">
        <v>135</v>
      </c>
      <c r="E168" s="37" t="s">
        <v>615</v>
      </c>
      <c r="F168" s="27" t="s">
        <v>16</v>
      </c>
      <c r="G168" s="28" t="s">
        <v>610</v>
      </c>
      <c r="H168" s="21" t="s">
        <v>17</v>
      </c>
      <c r="T168" s="15" t="str">
        <f t="shared" si="5"/>
        <v>32.50.2(</v>
      </c>
    </row>
    <row r="169" spans="1:20" ht="41.25" customHeight="1">
      <c r="A169" s="32" t="s">
        <v>456</v>
      </c>
      <c r="B169" s="26" t="s">
        <v>15</v>
      </c>
      <c r="C169" s="24">
        <v>59800</v>
      </c>
      <c r="D169" s="17" t="s">
        <v>609</v>
      </c>
      <c r="E169" s="37" t="s">
        <v>615</v>
      </c>
      <c r="F169" s="27" t="s">
        <v>16</v>
      </c>
      <c r="G169" s="28" t="s">
        <v>290</v>
      </c>
      <c r="H169" s="21" t="s">
        <v>17</v>
      </c>
      <c r="T169" s="15" t="str">
        <f t="shared" si="5"/>
        <v>32.99.5(</v>
      </c>
    </row>
    <row r="170" spans="1:20" ht="27" customHeight="1">
      <c r="A170" s="23" t="s">
        <v>520</v>
      </c>
      <c r="B170" s="26" t="s">
        <v>15</v>
      </c>
      <c r="C170" s="24">
        <v>51061.229999999996</v>
      </c>
      <c r="D170" s="18" t="s">
        <v>137</v>
      </c>
      <c r="E170" s="37" t="s">
        <v>615</v>
      </c>
      <c r="F170" s="27" t="s">
        <v>16</v>
      </c>
      <c r="G170" s="28"/>
      <c r="H170" s="21"/>
      <c r="T170" s="15" t="str">
        <f t="shared" si="5"/>
        <v>всього б</v>
      </c>
    </row>
    <row r="171" spans="1:20" ht="34.5" customHeight="1">
      <c r="A171" s="30" t="s">
        <v>325</v>
      </c>
      <c r="B171" s="31"/>
      <c r="C171" s="25">
        <f>SUM(C123:C170)</f>
        <v>1825616.7400000005</v>
      </c>
      <c r="D171" s="18"/>
      <c r="E171" s="37"/>
      <c r="F171" s="27"/>
      <c r="G171" s="28" t="s">
        <v>291</v>
      </c>
      <c r="H171" s="21" t="s">
        <v>17</v>
      </c>
      <c r="T171" s="15" t="str">
        <f t="shared" si="5"/>
        <v>01.13.1 </v>
      </c>
    </row>
    <row r="172" spans="1:20" ht="27" customHeight="1">
      <c r="A172" s="23" t="s">
        <v>521</v>
      </c>
      <c r="B172" s="26">
        <v>2230</v>
      </c>
      <c r="C172" s="24">
        <v>199453.52000000002</v>
      </c>
      <c r="D172" s="17" t="s">
        <v>138</v>
      </c>
      <c r="E172" s="37" t="s">
        <v>615</v>
      </c>
      <c r="F172" s="27" t="s">
        <v>16</v>
      </c>
      <c r="G172" s="28" t="s">
        <v>292</v>
      </c>
      <c r="H172" s="21" t="s">
        <v>17</v>
      </c>
      <c r="T172" s="15" t="str">
        <f t="shared" si="5"/>
        <v>01.13.4 </v>
      </c>
    </row>
    <row r="173" spans="1:20" ht="39.75" customHeight="1">
      <c r="A173" s="33" t="s">
        <v>418</v>
      </c>
      <c r="B173" s="26">
        <v>2230</v>
      </c>
      <c r="C173" s="24">
        <v>199608</v>
      </c>
      <c r="D173" s="18" t="s">
        <v>139</v>
      </c>
      <c r="E173" s="37" t="s">
        <v>615</v>
      </c>
      <c r="F173" s="27" t="s">
        <v>16</v>
      </c>
      <c r="G173" s="28" t="s">
        <v>344</v>
      </c>
      <c r="H173" s="21" t="s">
        <v>17</v>
      </c>
      <c r="T173" s="15" t="str">
        <f t="shared" si="5"/>
        <v>01.13.5 </v>
      </c>
    </row>
    <row r="174" spans="1:20" ht="31.5" customHeight="1">
      <c r="A174" s="33" t="s">
        <v>522</v>
      </c>
      <c r="B174" s="26">
        <v>2230</v>
      </c>
      <c r="C174" s="24">
        <v>61099.97</v>
      </c>
      <c r="D174" s="18" t="s">
        <v>343</v>
      </c>
      <c r="E174" s="37" t="s">
        <v>615</v>
      </c>
      <c r="F174" s="27" t="s">
        <v>16</v>
      </c>
      <c r="G174" s="28" t="s">
        <v>525</v>
      </c>
      <c r="H174" s="21" t="s">
        <v>17</v>
      </c>
      <c r="T174" s="15" t="str">
        <f t="shared" si="5"/>
        <v>01.47.2 </v>
      </c>
    </row>
    <row r="175" spans="1:20" ht="37.5" customHeight="1">
      <c r="A175" s="23" t="s">
        <v>523</v>
      </c>
      <c r="B175" s="26">
        <v>2230</v>
      </c>
      <c r="C175" s="24">
        <v>157376.43</v>
      </c>
      <c r="D175" s="18" t="s">
        <v>524</v>
      </c>
      <c r="E175" s="37" t="s">
        <v>615</v>
      </c>
      <c r="F175" s="27" t="s">
        <v>16</v>
      </c>
      <c r="G175" s="28" t="s">
        <v>293</v>
      </c>
      <c r="H175" s="21" t="s">
        <v>17</v>
      </c>
      <c r="T175" s="15" t="str">
        <f t="shared" si="5"/>
        <v>10.11.1 </v>
      </c>
    </row>
    <row r="176" spans="1:8" ht="50.25" customHeight="1">
      <c r="A176" s="23" t="s">
        <v>526</v>
      </c>
      <c r="B176" s="26">
        <v>2230</v>
      </c>
      <c r="C176" s="24">
        <v>199990</v>
      </c>
      <c r="D176" s="18" t="s">
        <v>340</v>
      </c>
      <c r="E176" s="37" t="s">
        <v>615</v>
      </c>
      <c r="F176" s="27" t="s">
        <v>16</v>
      </c>
      <c r="G176" s="28" t="s">
        <v>631</v>
      </c>
      <c r="H176" s="21"/>
    </row>
    <row r="177" spans="1:20" ht="45" customHeight="1">
      <c r="A177" s="23" t="s">
        <v>526</v>
      </c>
      <c r="B177" s="26">
        <v>2230</v>
      </c>
      <c r="C177" s="24">
        <v>197500</v>
      </c>
      <c r="D177" s="18" t="s">
        <v>630</v>
      </c>
      <c r="E177" s="37" t="s">
        <v>615</v>
      </c>
      <c r="F177" s="27" t="s">
        <v>616</v>
      </c>
      <c r="G177" s="28" t="s">
        <v>345</v>
      </c>
      <c r="H177" s="21" t="s">
        <v>17</v>
      </c>
      <c r="T177" s="15" t="str">
        <f t="shared" si="5"/>
        <v>10.12.1 </v>
      </c>
    </row>
    <row r="178" spans="1:20" ht="30.75" customHeight="1">
      <c r="A178" s="23" t="s">
        <v>527</v>
      </c>
      <c r="B178" s="26">
        <v>2230</v>
      </c>
      <c r="C178" s="24">
        <v>117999.744</v>
      </c>
      <c r="D178" s="17" t="s">
        <v>140</v>
      </c>
      <c r="E178" s="37" t="s">
        <v>615</v>
      </c>
      <c r="F178" s="27" t="s">
        <v>16</v>
      </c>
      <c r="G178" s="28" t="s">
        <v>294</v>
      </c>
      <c r="H178" s="21" t="s">
        <v>17</v>
      </c>
      <c r="T178" s="15" t="str">
        <f t="shared" si="5"/>
        <v>10.13.1 </v>
      </c>
    </row>
    <row r="179" spans="1:8" ht="50.25" customHeight="1">
      <c r="A179" s="32" t="s">
        <v>457</v>
      </c>
      <c r="B179" s="26">
        <v>2230</v>
      </c>
      <c r="C179" s="24">
        <v>132000</v>
      </c>
      <c r="D179" s="18" t="s">
        <v>141</v>
      </c>
      <c r="E179" s="37" t="s">
        <v>615</v>
      </c>
      <c r="F179" s="27" t="s">
        <v>16</v>
      </c>
      <c r="G179" s="28" t="s">
        <v>627</v>
      </c>
      <c r="H179" s="21"/>
    </row>
    <row r="180" spans="1:8" ht="50.25" customHeight="1">
      <c r="A180" s="23" t="s">
        <v>521</v>
      </c>
      <c r="B180" s="39">
        <v>2230</v>
      </c>
      <c r="C180" s="24">
        <v>196000</v>
      </c>
      <c r="D180" s="18" t="s">
        <v>626</v>
      </c>
      <c r="E180" s="37" t="s">
        <v>615</v>
      </c>
      <c r="F180" s="27" t="s">
        <v>616</v>
      </c>
      <c r="G180" s="28" t="s">
        <v>629</v>
      </c>
      <c r="H180" s="21"/>
    </row>
    <row r="181" spans="1:20" ht="36" customHeight="1">
      <c r="A181" s="23" t="s">
        <v>418</v>
      </c>
      <c r="B181" s="39">
        <v>2230</v>
      </c>
      <c r="C181" s="24">
        <v>195600</v>
      </c>
      <c r="D181" s="18" t="s">
        <v>628</v>
      </c>
      <c r="E181" s="37" t="s">
        <v>615</v>
      </c>
      <c r="F181" s="27" t="s">
        <v>616</v>
      </c>
      <c r="G181" s="28" t="s">
        <v>346</v>
      </c>
      <c r="H181" s="21" t="s">
        <v>17</v>
      </c>
      <c r="T181" s="15" t="str">
        <f t="shared" si="5"/>
        <v>10.20.1 </v>
      </c>
    </row>
    <row r="182" spans="1:20" ht="28.5" customHeight="1">
      <c r="A182" s="23" t="s">
        <v>528</v>
      </c>
      <c r="B182" s="26">
        <v>2230</v>
      </c>
      <c r="C182" s="24">
        <v>197151.885</v>
      </c>
      <c r="D182" s="17" t="s">
        <v>142</v>
      </c>
      <c r="E182" s="37" t="s">
        <v>615</v>
      </c>
      <c r="F182" s="27" t="s">
        <v>16</v>
      </c>
      <c r="G182" s="28" t="s">
        <v>295</v>
      </c>
      <c r="H182" s="21" t="s">
        <v>17</v>
      </c>
      <c r="T182" s="15" t="str">
        <f t="shared" si="5"/>
        <v>10.32.1 </v>
      </c>
    </row>
    <row r="183" spans="1:20" ht="29.25" customHeight="1">
      <c r="A183" s="32" t="s">
        <v>458</v>
      </c>
      <c r="B183" s="26">
        <v>2230</v>
      </c>
      <c r="C183" s="24">
        <v>37500</v>
      </c>
      <c r="D183" s="18" t="s">
        <v>143</v>
      </c>
      <c r="E183" s="37" t="s">
        <v>615</v>
      </c>
      <c r="F183" s="27" t="s">
        <v>16</v>
      </c>
      <c r="G183" s="28" t="s">
        <v>296</v>
      </c>
      <c r="H183" s="21" t="s">
        <v>17</v>
      </c>
      <c r="T183" s="15" t="str">
        <f t="shared" si="5"/>
        <v>10.39.1 </v>
      </c>
    </row>
    <row r="184" spans="1:8" ht="64.5" customHeight="1">
      <c r="A184" s="23" t="s">
        <v>419</v>
      </c>
      <c r="B184" s="26">
        <v>2230</v>
      </c>
      <c r="C184" s="24">
        <v>44320</v>
      </c>
      <c r="D184" s="18" t="s">
        <v>144</v>
      </c>
      <c r="E184" s="37" t="s">
        <v>615</v>
      </c>
      <c r="F184" s="27" t="s">
        <v>16</v>
      </c>
      <c r="G184" s="28" t="s">
        <v>634</v>
      </c>
      <c r="H184" s="21"/>
    </row>
    <row r="185" spans="1:20" ht="36" customHeight="1">
      <c r="A185" s="23" t="s">
        <v>632</v>
      </c>
      <c r="B185" s="39">
        <v>2230</v>
      </c>
      <c r="C185" s="24">
        <v>170000</v>
      </c>
      <c r="D185" s="18" t="s">
        <v>633</v>
      </c>
      <c r="E185" s="37" t="s">
        <v>615</v>
      </c>
      <c r="F185" s="27" t="s">
        <v>616</v>
      </c>
      <c r="G185" s="28" t="s">
        <v>297</v>
      </c>
      <c r="H185" s="21" t="s">
        <v>17</v>
      </c>
      <c r="T185" s="15" t="str">
        <f t="shared" si="5"/>
        <v>10.41.5 </v>
      </c>
    </row>
    <row r="186" spans="1:20" ht="34.5" customHeight="1">
      <c r="A186" s="23" t="s">
        <v>420</v>
      </c>
      <c r="B186" s="26">
        <v>2230</v>
      </c>
      <c r="C186" s="24">
        <v>133335</v>
      </c>
      <c r="D186" s="18" t="s">
        <v>529</v>
      </c>
      <c r="E186" s="37" t="s">
        <v>615</v>
      </c>
      <c r="F186" s="27" t="s">
        <v>16</v>
      </c>
      <c r="G186" s="28" t="s">
        <v>530</v>
      </c>
      <c r="H186" s="21" t="s">
        <v>17</v>
      </c>
      <c r="T186" s="15" t="str">
        <f t="shared" si="5"/>
        <v>10.51.1 </v>
      </c>
    </row>
    <row r="187" spans="1:20" ht="32.25" customHeight="1">
      <c r="A187" s="23" t="s">
        <v>531</v>
      </c>
      <c r="B187" s="26">
        <v>2230</v>
      </c>
      <c r="C187" s="24">
        <v>85219.04000000001</v>
      </c>
      <c r="D187" s="17" t="s">
        <v>145</v>
      </c>
      <c r="E187" s="37" t="s">
        <v>615</v>
      </c>
      <c r="F187" s="27" t="s">
        <v>16</v>
      </c>
      <c r="G187" s="28" t="s">
        <v>298</v>
      </c>
      <c r="H187" s="21" t="s">
        <v>17</v>
      </c>
      <c r="T187" s="15" t="str">
        <f t="shared" si="5"/>
        <v>10.51.3 </v>
      </c>
    </row>
    <row r="188" spans="1:20" ht="31.5">
      <c r="A188" s="32" t="s">
        <v>459</v>
      </c>
      <c r="B188" s="26">
        <v>2230</v>
      </c>
      <c r="C188" s="24">
        <v>179200</v>
      </c>
      <c r="D188" s="17" t="s">
        <v>146</v>
      </c>
      <c r="E188" s="37" t="s">
        <v>615</v>
      </c>
      <c r="F188" s="27" t="s">
        <v>16</v>
      </c>
      <c r="G188" s="28" t="s">
        <v>299</v>
      </c>
      <c r="H188" s="21" t="s">
        <v>17</v>
      </c>
      <c r="T188" s="15" t="str">
        <f t="shared" si="5"/>
        <v>10.51.4 </v>
      </c>
    </row>
    <row r="189" spans="1:20" ht="33.75" customHeight="1">
      <c r="A189" s="23" t="s">
        <v>421</v>
      </c>
      <c r="B189" s="26">
        <v>2230</v>
      </c>
      <c r="C189" s="24">
        <v>199220</v>
      </c>
      <c r="D189" s="17" t="s">
        <v>147</v>
      </c>
      <c r="E189" s="37" t="s">
        <v>615</v>
      </c>
      <c r="F189" s="27" t="s">
        <v>16</v>
      </c>
      <c r="G189" s="28" t="s">
        <v>300</v>
      </c>
      <c r="H189" s="21" t="s">
        <v>17</v>
      </c>
      <c r="T189" s="15" t="str">
        <f t="shared" si="5"/>
        <v>10.51.5 </v>
      </c>
    </row>
    <row r="190" spans="1:20" ht="33" customHeight="1">
      <c r="A190" s="23" t="s">
        <v>422</v>
      </c>
      <c r="B190" s="26">
        <v>2230</v>
      </c>
      <c r="C190" s="24">
        <v>193650</v>
      </c>
      <c r="D190" s="18" t="s">
        <v>148</v>
      </c>
      <c r="E190" s="37" t="s">
        <v>615</v>
      </c>
      <c r="F190" s="27" t="s">
        <v>16</v>
      </c>
      <c r="G190" s="28" t="s">
        <v>301</v>
      </c>
      <c r="H190" s="21" t="s">
        <v>17</v>
      </c>
      <c r="T190" s="15" t="str">
        <f t="shared" si="5"/>
        <v>10.61.1 </v>
      </c>
    </row>
    <row r="191" spans="1:8" ht="60" customHeight="1">
      <c r="A191" s="23" t="s">
        <v>532</v>
      </c>
      <c r="B191" s="26">
        <v>2230</v>
      </c>
      <c r="C191" s="24">
        <v>199759.69999999998</v>
      </c>
      <c r="D191" s="17" t="s">
        <v>149</v>
      </c>
      <c r="E191" s="37" t="s">
        <v>615</v>
      </c>
      <c r="F191" s="27" t="s">
        <v>16</v>
      </c>
      <c r="G191" s="28" t="s">
        <v>636</v>
      </c>
      <c r="H191" s="21"/>
    </row>
    <row r="192" spans="1:20" ht="31.5">
      <c r="A192" s="23" t="s">
        <v>532</v>
      </c>
      <c r="B192" s="26">
        <v>2230</v>
      </c>
      <c r="C192" s="24">
        <v>106385.4</v>
      </c>
      <c r="D192" s="17" t="s">
        <v>635</v>
      </c>
      <c r="E192" s="37" t="s">
        <v>615</v>
      </c>
      <c r="F192" s="27" t="s">
        <v>616</v>
      </c>
      <c r="G192" s="28" t="s">
        <v>302</v>
      </c>
      <c r="H192" s="21" t="s">
        <v>17</v>
      </c>
      <c r="T192" s="15" t="str">
        <f t="shared" si="5"/>
        <v>10.61.2 </v>
      </c>
    </row>
    <row r="193" spans="1:20" ht="25.5">
      <c r="A193" s="23" t="s">
        <v>533</v>
      </c>
      <c r="B193" s="26">
        <v>2230</v>
      </c>
      <c r="C193" s="24">
        <v>27000</v>
      </c>
      <c r="D193" s="17" t="s">
        <v>150</v>
      </c>
      <c r="E193" s="37" t="s">
        <v>615</v>
      </c>
      <c r="F193" s="27" t="s">
        <v>16</v>
      </c>
      <c r="G193" s="28" t="s">
        <v>342</v>
      </c>
      <c r="H193" s="21" t="s">
        <v>17</v>
      </c>
      <c r="T193" s="15" t="str">
        <f t="shared" si="5"/>
        <v>10.61.3 </v>
      </c>
    </row>
    <row r="194" spans="1:20" ht="51.75" customHeight="1">
      <c r="A194" s="23" t="s">
        <v>534</v>
      </c>
      <c r="B194" s="26">
        <v>2230</v>
      </c>
      <c r="C194" s="24">
        <v>199443.7</v>
      </c>
      <c r="D194" s="18" t="s">
        <v>341</v>
      </c>
      <c r="E194" s="37" t="s">
        <v>615</v>
      </c>
      <c r="F194" s="27" t="s">
        <v>16</v>
      </c>
      <c r="G194" s="28" t="s">
        <v>347</v>
      </c>
      <c r="H194" s="21" t="s">
        <v>17</v>
      </c>
      <c r="T194" s="15" t="str">
        <f t="shared" si="5"/>
        <v>10.71.1 </v>
      </c>
    </row>
    <row r="195" spans="1:20" ht="38.25">
      <c r="A195" s="23" t="s">
        <v>423</v>
      </c>
      <c r="B195" s="26">
        <v>2230</v>
      </c>
      <c r="C195" s="24">
        <v>137996.71</v>
      </c>
      <c r="D195" s="18" t="s">
        <v>151</v>
      </c>
      <c r="E195" s="37" t="s">
        <v>615</v>
      </c>
      <c r="F195" s="27" t="s">
        <v>16</v>
      </c>
      <c r="G195" s="28" t="s">
        <v>303</v>
      </c>
      <c r="H195" s="21" t="s">
        <v>17</v>
      </c>
      <c r="T195" s="15" t="str">
        <f t="shared" si="5"/>
        <v>10.73.1 </v>
      </c>
    </row>
    <row r="196" spans="1:20" ht="31.5">
      <c r="A196" s="23" t="s">
        <v>535</v>
      </c>
      <c r="B196" s="26">
        <v>2230</v>
      </c>
      <c r="C196" s="24">
        <v>193050</v>
      </c>
      <c r="D196" s="18" t="s">
        <v>152</v>
      </c>
      <c r="E196" s="37" t="s">
        <v>615</v>
      </c>
      <c r="F196" s="27" t="s">
        <v>16</v>
      </c>
      <c r="G196" s="28" t="s">
        <v>304</v>
      </c>
      <c r="H196" s="21" t="s">
        <v>17</v>
      </c>
      <c r="T196" s="15" t="str">
        <f t="shared" si="5"/>
        <v>10.81.1 </v>
      </c>
    </row>
    <row r="197" spans="1:20" ht="25.5">
      <c r="A197" s="23" t="s">
        <v>536</v>
      </c>
      <c r="B197" s="26">
        <v>2230</v>
      </c>
      <c r="C197" s="24">
        <v>180000</v>
      </c>
      <c r="D197" s="17" t="s">
        <v>153</v>
      </c>
      <c r="E197" s="37" t="s">
        <v>615</v>
      </c>
      <c r="F197" s="27" t="s">
        <v>16</v>
      </c>
      <c r="G197" s="28" t="s">
        <v>305</v>
      </c>
      <c r="H197" s="21" t="s">
        <v>17</v>
      </c>
      <c r="T197" s="15" t="str">
        <f t="shared" si="5"/>
        <v>10.83.1 </v>
      </c>
    </row>
    <row r="198" spans="1:20" ht="39" customHeight="1">
      <c r="A198" s="23" t="s">
        <v>537</v>
      </c>
      <c r="B198" s="26">
        <v>2230</v>
      </c>
      <c r="C198" s="24">
        <v>140000</v>
      </c>
      <c r="D198" s="18" t="s">
        <v>154</v>
      </c>
      <c r="E198" s="37" t="s">
        <v>615</v>
      </c>
      <c r="F198" s="27" t="s">
        <v>16</v>
      </c>
      <c r="G198" s="28" t="s">
        <v>306</v>
      </c>
      <c r="H198" s="21" t="s">
        <v>17</v>
      </c>
      <c r="T198" s="15" t="str">
        <f t="shared" si="5"/>
        <v>10.84.3 </v>
      </c>
    </row>
    <row r="199" spans="1:20" ht="39" customHeight="1">
      <c r="A199" s="23" t="s">
        <v>538</v>
      </c>
      <c r="B199" s="26">
        <v>2230</v>
      </c>
      <c r="C199" s="24">
        <v>19448</v>
      </c>
      <c r="D199" s="17" t="s">
        <v>155</v>
      </c>
      <c r="E199" s="37" t="s">
        <v>615</v>
      </c>
      <c r="F199" s="27" t="s">
        <v>16</v>
      </c>
      <c r="G199" s="28"/>
      <c r="H199" s="21"/>
      <c r="T199" s="15" t="str">
        <f t="shared" si="5"/>
        <v>всього б</v>
      </c>
    </row>
    <row r="200" spans="1:20" ht="24">
      <c r="A200" s="30" t="s">
        <v>326</v>
      </c>
      <c r="B200" s="31"/>
      <c r="C200" s="25">
        <f>SUM(C172:C199)</f>
        <v>4099307.099</v>
      </c>
      <c r="D200" s="17"/>
      <c r="E200" s="37"/>
      <c r="F200" s="27"/>
      <c r="G200" s="28" t="s">
        <v>307</v>
      </c>
      <c r="H200" s="21" t="s">
        <v>17</v>
      </c>
      <c r="T200" s="15" t="str">
        <f t="shared" si="5"/>
        <v>20.59.5 </v>
      </c>
    </row>
    <row r="201" spans="1:20" ht="31.5">
      <c r="A201" s="23" t="s">
        <v>424</v>
      </c>
      <c r="B201" s="26">
        <v>2240</v>
      </c>
      <c r="C201" s="24">
        <v>10588.8</v>
      </c>
      <c r="D201" s="18" t="s">
        <v>156</v>
      </c>
      <c r="E201" s="37" t="s">
        <v>673</v>
      </c>
      <c r="F201" s="27" t="s">
        <v>16</v>
      </c>
      <c r="G201" s="28" t="s">
        <v>307</v>
      </c>
      <c r="H201" s="21" t="s">
        <v>17</v>
      </c>
      <c r="T201" s="15" t="str">
        <f t="shared" si="5"/>
        <v>33.13.1 </v>
      </c>
    </row>
    <row r="202" spans="1:20" ht="66.75" customHeight="1">
      <c r="A202" s="23" t="s">
        <v>425</v>
      </c>
      <c r="B202" s="26">
        <v>2240</v>
      </c>
      <c r="C202" s="24">
        <f>40200-5457.05</f>
        <v>34742.95</v>
      </c>
      <c r="D202" s="17" t="s">
        <v>645</v>
      </c>
      <c r="E202" s="37" t="s">
        <v>673</v>
      </c>
      <c r="F202" s="27" t="s">
        <v>16</v>
      </c>
      <c r="G202" s="28" t="s">
        <v>644</v>
      </c>
      <c r="H202" s="21" t="s">
        <v>17</v>
      </c>
      <c r="T202" s="15" t="str">
        <f t="shared" si="5"/>
        <v>33.14.1 </v>
      </c>
    </row>
    <row r="203" spans="1:20" ht="38.25">
      <c r="A203" s="23" t="s">
        <v>426</v>
      </c>
      <c r="B203" s="26">
        <v>2240</v>
      </c>
      <c r="C203" s="24">
        <f>22721.76+5457.05</f>
        <v>28178.809999999998</v>
      </c>
      <c r="D203" s="18" t="s">
        <v>642</v>
      </c>
      <c r="E203" s="37" t="s">
        <v>673</v>
      </c>
      <c r="F203" s="27" t="s">
        <v>16</v>
      </c>
      <c r="G203" s="28" t="s">
        <v>643</v>
      </c>
      <c r="H203" s="21" t="s">
        <v>17</v>
      </c>
      <c r="T203" s="15" t="str">
        <f t="shared" si="5"/>
        <v>38.11.2 </v>
      </c>
    </row>
    <row r="204" spans="1:20" ht="31.5">
      <c r="A204" s="23" t="s">
        <v>427</v>
      </c>
      <c r="B204" s="26">
        <v>2240</v>
      </c>
      <c r="C204" s="24">
        <v>23544</v>
      </c>
      <c r="D204" s="17" t="s">
        <v>157</v>
      </c>
      <c r="E204" s="37" t="s">
        <v>673</v>
      </c>
      <c r="F204" s="27" t="s">
        <v>16</v>
      </c>
      <c r="G204" s="28" t="s">
        <v>308</v>
      </c>
      <c r="H204" s="21" t="s">
        <v>17</v>
      </c>
      <c r="T204" s="15" t="str">
        <f t="shared" si="5"/>
        <v>45.20.2 </v>
      </c>
    </row>
    <row r="205" spans="1:20" ht="38.25">
      <c r="A205" s="23" t="s">
        <v>428</v>
      </c>
      <c r="B205" s="26">
        <v>2240</v>
      </c>
      <c r="C205" s="24">
        <f>15683.36-3810</f>
        <v>11873.36</v>
      </c>
      <c r="D205" s="17" t="s">
        <v>656</v>
      </c>
      <c r="E205" s="37" t="s">
        <v>673</v>
      </c>
      <c r="F205" s="27" t="s">
        <v>16</v>
      </c>
      <c r="G205" s="28" t="s">
        <v>657</v>
      </c>
      <c r="H205" s="21" t="s">
        <v>17</v>
      </c>
      <c r="T205" s="15" t="str">
        <f t="shared" si="5"/>
        <v>49.41.1 </v>
      </c>
    </row>
    <row r="206" spans="1:20" ht="48" customHeight="1">
      <c r="A206" s="23" t="s">
        <v>429</v>
      </c>
      <c r="B206" s="26">
        <v>2240</v>
      </c>
      <c r="C206" s="24">
        <v>7977.6</v>
      </c>
      <c r="D206" s="17" t="s">
        <v>465</v>
      </c>
      <c r="E206" s="37" t="s">
        <v>673</v>
      </c>
      <c r="F206" s="27" t="s">
        <v>16</v>
      </c>
      <c r="G206" s="28" t="s">
        <v>466</v>
      </c>
      <c r="H206" s="21" t="s">
        <v>17</v>
      </c>
      <c r="T206" s="15" t="str">
        <f t="shared" si="5"/>
        <v>61.90.1 </v>
      </c>
    </row>
    <row r="207" spans="1:20" ht="31.5">
      <c r="A207" s="23" t="s">
        <v>430</v>
      </c>
      <c r="B207" s="26">
        <v>2240</v>
      </c>
      <c r="C207" s="24">
        <v>90750</v>
      </c>
      <c r="D207" s="17" t="s">
        <v>158</v>
      </c>
      <c r="E207" s="37" t="s">
        <v>673</v>
      </c>
      <c r="F207" s="27" t="s">
        <v>16</v>
      </c>
      <c r="G207" s="28" t="s">
        <v>309</v>
      </c>
      <c r="H207" s="21" t="s">
        <v>17</v>
      </c>
      <c r="T207" s="15" t="str">
        <f t="shared" si="5"/>
        <v>62.02.2 </v>
      </c>
    </row>
    <row r="208" spans="1:20" ht="80.25" customHeight="1">
      <c r="A208" s="23" t="s">
        <v>431</v>
      </c>
      <c r="B208" s="26">
        <v>2240</v>
      </c>
      <c r="C208" s="24">
        <v>17535</v>
      </c>
      <c r="D208" s="18" t="s">
        <v>159</v>
      </c>
      <c r="E208" s="37" t="s">
        <v>673</v>
      </c>
      <c r="F208" s="27" t="s">
        <v>16</v>
      </c>
      <c r="G208" s="28" t="s">
        <v>310</v>
      </c>
      <c r="H208" s="21" t="s">
        <v>18</v>
      </c>
      <c r="T208" s="15" t="str">
        <f t="shared" si="5"/>
        <v>62.02.2 </v>
      </c>
    </row>
    <row r="209" spans="1:20" ht="56.25" customHeight="1">
      <c r="A209" s="23" t="s">
        <v>432</v>
      </c>
      <c r="B209" s="26">
        <v>2240</v>
      </c>
      <c r="C209" s="24">
        <v>1800</v>
      </c>
      <c r="D209" s="17" t="s">
        <v>48</v>
      </c>
      <c r="E209" s="37" t="s">
        <v>673</v>
      </c>
      <c r="F209" s="27" t="s">
        <v>16</v>
      </c>
      <c r="G209" s="28" t="s">
        <v>311</v>
      </c>
      <c r="H209" s="21" t="s">
        <v>17</v>
      </c>
      <c r="T209" s="15" t="str">
        <f t="shared" si="5"/>
        <v>63.11.1 </v>
      </c>
    </row>
    <row r="210" spans="1:20" ht="63.75">
      <c r="A210" s="23" t="s">
        <v>539</v>
      </c>
      <c r="B210" s="26">
        <v>2240</v>
      </c>
      <c r="C210" s="24">
        <v>2160</v>
      </c>
      <c r="D210" s="18" t="s">
        <v>463</v>
      </c>
      <c r="E210" s="37" t="s">
        <v>673</v>
      </c>
      <c r="F210" s="27" t="s">
        <v>16</v>
      </c>
      <c r="G210" s="28" t="s">
        <v>464</v>
      </c>
      <c r="H210" s="21" t="s">
        <v>18</v>
      </c>
      <c r="T210" s="15" t="str">
        <f t="shared" si="5"/>
        <v>64.11.1 </v>
      </c>
    </row>
    <row r="211" spans="1:20" ht="36">
      <c r="A211" s="23" t="s">
        <v>433</v>
      </c>
      <c r="B211" s="26">
        <v>2240</v>
      </c>
      <c r="C211" s="24">
        <f>100+100</f>
        <v>200</v>
      </c>
      <c r="D211" s="17" t="s">
        <v>602</v>
      </c>
      <c r="E211" s="37" t="s">
        <v>673</v>
      </c>
      <c r="F211" s="27" t="s">
        <v>16</v>
      </c>
      <c r="G211" s="28" t="s">
        <v>603</v>
      </c>
      <c r="H211" s="21" t="s">
        <v>17</v>
      </c>
      <c r="T211" s="15" t="str">
        <f t="shared" si="5"/>
        <v>65.12.2 </v>
      </c>
    </row>
    <row r="212" spans="1:20" ht="51">
      <c r="A212" s="23" t="s">
        <v>434</v>
      </c>
      <c r="B212" s="26">
        <v>2240</v>
      </c>
      <c r="C212" s="24">
        <v>31409.481000000003</v>
      </c>
      <c r="D212" s="17" t="s">
        <v>160</v>
      </c>
      <c r="E212" s="37" t="s">
        <v>673</v>
      </c>
      <c r="F212" s="27" t="s">
        <v>16</v>
      </c>
      <c r="G212" s="28" t="s">
        <v>312</v>
      </c>
      <c r="H212" s="21" t="s">
        <v>17</v>
      </c>
      <c r="T212" s="15" t="str">
        <f t="shared" si="5"/>
        <v>65.12.4 </v>
      </c>
    </row>
    <row r="213" spans="1:20" ht="25.5">
      <c r="A213" s="23" t="s">
        <v>435</v>
      </c>
      <c r="B213" s="26">
        <v>2240</v>
      </c>
      <c r="C213" s="24">
        <v>18000</v>
      </c>
      <c r="D213" s="17" t="s">
        <v>161</v>
      </c>
      <c r="E213" s="37" t="s">
        <v>673</v>
      </c>
      <c r="F213" s="27" t="s">
        <v>16</v>
      </c>
      <c r="G213" s="28" t="s">
        <v>313</v>
      </c>
      <c r="H213" s="21" t="s">
        <v>17</v>
      </c>
      <c r="T213" s="15" t="str">
        <f>LEFT(A215,8)</f>
        <v>71.12.1 </v>
      </c>
    </row>
    <row r="214" spans="1:8" ht="84">
      <c r="A214" s="23" t="s">
        <v>660</v>
      </c>
      <c r="B214" s="26">
        <v>2240</v>
      </c>
      <c r="C214" s="24">
        <v>834</v>
      </c>
      <c r="D214" s="17" t="s">
        <v>658</v>
      </c>
      <c r="E214" s="37" t="s">
        <v>615</v>
      </c>
      <c r="F214" s="27" t="s">
        <v>616</v>
      </c>
      <c r="G214" s="28" t="s">
        <v>659</v>
      </c>
      <c r="H214" s="21"/>
    </row>
    <row r="215" spans="1:20" ht="63.75">
      <c r="A215" s="23" t="s">
        <v>436</v>
      </c>
      <c r="B215" s="26">
        <v>2240</v>
      </c>
      <c r="C215" s="24">
        <v>33594.62</v>
      </c>
      <c r="D215" s="18" t="s">
        <v>162</v>
      </c>
      <c r="E215" s="37" t="s">
        <v>673</v>
      </c>
      <c r="F215" s="27" t="s">
        <v>16</v>
      </c>
      <c r="G215" s="28" t="s">
        <v>314</v>
      </c>
      <c r="H215" s="21" t="s">
        <v>17</v>
      </c>
      <c r="T215" s="15" t="str">
        <f t="shared" si="5"/>
        <v>71.20.1 </v>
      </c>
    </row>
    <row r="216" spans="1:20" ht="38.25">
      <c r="A216" s="23" t="s">
        <v>437</v>
      </c>
      <c r="B216" s="26">
        <v>2240</v>
      </c>
      <c r="C216" s="24">
        <v>117000</v>
      </c>
      <c r="D216" s="17" t="s">
        <v>163</v>
      </c>
      <c r="E216" s="37" t="s">
        <v>673</v>
      </c>
      <c r="F216" s="27" t="s">
        <v>16</v>
      </c>
      <c r="G216" s="28" t="s">
        <v>315</v>
      </c>
      <c r="H216" s="21" t="s">
        <v>17</v>
      </c>
      <c r="T216" s="15" t="str">
        <f t="shared" si="5"/>
        <v>74.90.1 </v>
      </c>
    </row>
    <row r="217" spans="1:20" ht="38.25">
      <c r="A217" s="23" t="s">
        <v>438</v>
      </c>
      <c r="B217" s="26">
        <v>2240</v>
      </c>
      <c r="C217" s="24">
        <v>4500</v>
      </c>
      <c r="D217" s="17" t="s">
        <v>65</v>
      </c>
      <c r="E217" s="37" t="s">
        <v>673</v>
      </c>
      <c r="F217" s="27" t="s">
        <v>16</v>
      </c>
      <c r="G217" s="28" t="s">
        <v>217</v>
      </c>
      <c r="H217" s="21" t="s">
        <v>17</v>
      </c>
      <c r="T217" s="15" t="str">
        <f t="shared" si="5"/>
        <v>80.20.1 </v>
      </c>
    </row>
    <row r="218" spans="1:20" ht="51">
      <c r="A218" s="23" t="s">
        <v>439</v>
      </c>
      <c r="B218" s="26">
        <v>2240</v>
      </c>
      <c r="C218" s="24">
        <f>17686.8+3810</f>
        <v>21496.8</v>
      </c>
      <c r="D218" s="17" t="s">
        <v>654</v>
      </c>
      <c r="E218" s="37" t="s">
        <v>673</v>
      </c>
      <c r="F218" s="27" t="s">
        <v>16</v>
      </c>
      <c r="G218" s="28" t="s">
        <v>655</v>
      </c>
      <c r="H218" s="21" t="s">
        <v>17</v>
      </c>
      <c r="T218" s="15" t="str">
        <f t="shared" si="5"/>
        <v>81.29.1 </v>
      </c>
    </row>
    <row r="219" spans="1:20" ht="38.25">
      <c r="A219" s="23" t="s">
        <v>440</v>
      </c>
      <c r="B219" s="26">
        <v>2240</v>
      </c>
      <c r="C219" s="24">
        <v>25782</v>
      </c>
      <c r="D219" s="17" t="s">
        <v>164</v>
      </c>
      <c r="E219" s="37" t="s">
        <v>673</v>
      </c>
      <c r="F219" s="27" t="s">
        <v>16</v>
      </c>
      <c r="G219" s="28" t="s">
        <v>316</v>
      </c>
      <c r="H219" s="21" t="s">
        <v>17</v>
      </c>
      <c r="T219" s="15" t="str">
        <f t="shared" si="5"/>
        <v>84.11.1 </v>
      </c>
    </row>
    <row r="220" spans="1:20" ht="38.25">
      <c r="A220" s="23" t="s">
        <v>441</v>
      </c>
      <c r="B220" s="26">
        <v>2240</v>
      </c>
      <c r="C220" s="24">
        <v>17794.09</v>
      </c>
      <c r="D220" s="17" t="s">
        <v>467</v>
      </c>
      <c r="E220" s="37" t="s">
        <v>673</v>
      </c>
      <c r="F220" s="27" t="s">
        <v>16</v>
      </c>
      <c r="G220" s="28" t="s">
        <v>468</v>
      </c>
      <c r="H220" s="21" t="s">
        <v>17</v>
      </c>
      <c r="T220" s="15" t="str">
        <f t="shared" si="5"/>
        <v>84.25.1 </v>
      </c>
    </row>
    <row r="221" spans="1:20" ht="68.25" customHeight="1">
      <c r="A221" s="23" t="s">
        <v>540</v>
      </c>
      <c r="B221" s="26">
        <v>2240</v>
      </c>
      <c r="C221" s="24">
        <v>21600</v>
      </c>
      <c r="D221" s="17" t="s">
        <v>165</v>
      </c>
      <c r="E221" s="37" t="s">
        <v>673</v>
      </c>
      <c r="F221" s="27" t="s">
        <v>16</v>
      </c>
      <c r="G221" s="28" t="s">
        <v>317</v>
      </c>
      <c r="H221" s="21" t="s">
        <v>17</v>
      </c>
      <c r="T221" s="15" t="str">
        <f t="shared" si="5"/>
        <v>86.90.1 </v>
      </c>
    </row>
    <row r="222" spans="1:20" ht="38.25">
      <c r="A222" s="23" t="s">
        <v>442</v>
      </c>
      <c r="B222" s="26">
        <v>2240</v>
      </c>
      <c r="C222" s="24">
        <v>2941.48</v>
      </c>
      <c r="D222" s="17" t="s">
        <v>166</v>
      </c>
      <c r="E222" s="37" t="s">
        <v>673</v>
      </c>
      <c r="F222" s="27" t="s">
        <v>16</v>
      </c>
      <c r="G222" s="28" t="s">
        <v>318</v>
      </c>
      <c r="H222" s="21" t="s">
        <v>18</v>
      </c>
      <c r="T222" s="15" t="str">
        <f t="shared" si="5"/>
        <v>95.11.1 </v>
      </c>
    </row>
    <row r="223" spans="1:20" ht="51">
      <c r="A223" s="23" t="s">
        <v>443</v>
      </c>
      <c r="B223" s="26">
        <v>2240</v>
      </c>
      <c r="C223" s="24">
        <f>18199.99-100</f>
        <v>18099.99</v>
      </c>
      <c r="D223" s="17" t="s">
        <v>601</v>
      </c>
      <c r="E223" s="37" t="s">
        <v>673</v>
      </c>
      <c r="F223" s="27" t="s">
        <v>16</v>
      </c>
      <c r="G223" s="28" t="s">
        <v>604</v>
      </c>
      <c r="H223" s="21" t="s">
        <v>17</v>
      </c>
      <c r="T223" s="15" t="str">
        <f t="shared" si="5"/>
        <v>95.11.1 </v>
      </c>
    </row>
    <row r="224" spans="1:20" ht="38.25">
      <c r="A224" s="23" t="s">
        <v>444</v>
      </c>
      <c r="B224" s="26">
        <v>2240</v>
      </c>
      <c r="C224" s="24">
        <v>60000</v>
      </c>
      <c r="D224" s="17" t="s">
        <v>136</v>
      </c>
      <c r="E224" s="37" t="s">
        <v>673</v>
      </c>
      <c r="F224" s="27" t="s">
        <v>16</v>
      </c>
      <c r="G224" s="28" t="s">
        <v>289</v>
      </c>
      <c r="H224" s="21" t="s">
        <v>17</v>
      </c>
      <c r="T224" s="15" t="str">
        <f t="shared" si="5"/>
        <v>ДСТУ Б.Д</v>
      </c>
    </row>
    <row r="225" spans="1:20" ht="25.5">
      <c r="A225" s="23" t="s">
        <v>605</v>
      </c>
      <c r="B225" s="26">
        <v>2240</v>
      </c>
      <c r="C225" s="24">
        <v>50000</v>
      </c>
      <c r="D225" s="17" t="s">
        <v>167</v>
      </c>
      <c r="E225" s="37" t="s">
        <v>673</v>
      </c>
      <c r="F225" s="27" t="s">
        <v>16</v>
      </c>
      <c r="G225" s="28" t="s">
        <v>319</v>
      </c>
      <c r="H225" s="21" t="s">
        <v>17</v>
      </c>
      <c r="T225" s="15" t="str">
        <f aca="true" t="shared" si="6" ref="T225:T245">LEFT(A226,8)</f>
        <v>ДСТУ Б.Д</v>
      </c>
    </row>
    <row r="226" spans="1:20" ht="25.5">
      <c r="A226" s="23" t="s">
        <v>606</v>
      </c>
      <c r="B226" s="26">
        <v>2240</v>
      </c>
      <c r="C226" s="24">
        <v>50000</v>
      </c>
      <c r="D226" s="17" t="s">
        <v>167</v>
      </c>
      <c r="E226" s="37" t="s">
        <v>673</v>
      </c>
      <c r="F226" s="27" t="s">
        <v>16</v>
      </c>
      <c r="G226" s="28" t="s">
        <v>319</v>
      </c>
      <c r="H226" s="21" t="s">
        <v>17</v>
      </c>
      <c r="T226" s="15" t="str">
        <f t="shared" si="6"/>
        <v>ДСТУ Б.Д</v>
      </c>
    </row>
    <row r="227" spans="1:20" ht="25.5">
      <c r="A227" s="23" t="s">
        <v>607</v>
      </c>
      <c r="B227" s="26">
        <v>2240</v>
      </c>
      <c r="C227" s="24">
        <v>50000</v>
      </c>
      <c r="D227" s="17" t="s">
        <v>167</v>
      </c>
      <c r="E227" s="37" t="s">
        <v>673</v>
      </c>
      <c r="F227" s="27" t="s">
        <v>16</v>
      </c>
      <c r="G227" s="28" t="s">
        <v>319</v>
      </c>
      <c r="H227" s="34" t="s">
        <v>17</v>
      </c>
      <c r="I227" s="20"/>
      <c r="T227" s="15" t="str">
        <f t="shared" si="6"/>
        <v>Всього б</v>
      </c>
    </row>
    <row r="228" spans="1:20" ht="15.75">
      <c r="A228" s="30" t="s">
        <v>327</v>
      </c>
      <c r="B228" s="31"/>
      <c r="C228" s="25">
        <f>C201+C202+C203+C204+C205+C206+C207+C208+C210+C212+C213+C215+C216+C217+C218+C219+C220+C221+C222+C224+C225+C226+C227</f>
        <v>731468.991</v>
      </c>
      <c r="D228" s="41"/>
      <c r="E228" s="37"/>
      <c r="F228" s="27"/>
      <c r="G228" s="28"/>
      <c r="H228" s="34" t="s">
        <v>18</v>
      </c>
      <c r="I228" s="20"/>
      <c r="T228" s="15" t="str">
        <f t="shared" si="6"/>
        <v>Всього с</v>
      </c>
    </row>
    <row r="229" spans="1:20" ht="15.75">
      <c r="A229" s="30" t="s">
        <v>328</v>
      </c>
      <c r="B229" s="31"/>
      <c r="C229" s="25">
        <f>C209+C211+C223</f>
        <v>20099.99</v>
      </c>
      <c r="D229" s="17"/>
      <c r="E229" s="37"/>
      <c r="F229" s="27"/>
      <c r="G229" s="28"/>
      <c r="H229" s="21"/>
      <c r="I229" s="20"/>
      <c r="T229" s="15" t="str">
        <f>LEFT(A231,8)</f>
        <v>Всього К</v>
      </c>
    </row>
    <row r="230" spans="1:9" ht="15.75">
      <c r="A230" s="30" t="s">
        <v>665</v>
      </c>
      <c r="B230" s="31"/>
      <c r="C230" s="25">
        <f>C214</f>
        <v>834</v>
      </c>
      <c r="D230" s="17"/>
      <c r="E230" s="37"/>
      <c r="F230" s="27"/>
      <c r="G230" s="28"/>
      <c r="H230" s="21"/>
      <c r="I230" s="20"/>
    </row>
    <row r="231" spans="1:20" ht="24">
      <c r="A231" s="30" t="s">
        <v>329</v>
      </c>
      <c r="B231" s="31"/>
      <c r="C231" s="25">
        <f>C228+C229+C230</f>
        <v>752402.981</v>
      </c>
      <c r="D231" s="17"/>
      <c r="E231" s="37"/>
      <c r="F231" s="27"/>
      <c r="G231" s="28" t="s">
        <v>320</v>
      </c>
      <c r="H231" s="21" t="s">
        <v>17</v>
      </c>
      <c r="T231" s="15" t="str">
        <f t="shared" si="6"/>
        <v>Послуги </v>
      </c>
    </row>
    <row r="232" spans="1:20" ht="15.75">
      <c r="A232" s="23" t="s">
        <v>14</v>
      </c>
      <c r="B232" s="26">
        <v>2250</v>
      </c>
      <c r="C232" s="24">
        <v>9600</v>
      </c>
      <c r="D232" s="17" t="s">
        <v>168</v>
      </c>
      <c r="E232" s="37" t="s">
        <v>615</v>
      </c>
      <c r="F232" s="27" t="s">
        <v>16</v>
      </c>
      <c r="G232" s="28"/>
      <c r="H232" s="21"/>
      <c r="T232" s="15" t="str">
        <f t="shared" si="6"/>
        <v>Всього К</v>
      </c>
    </row>
    <row r="233" spans="1:20" ht="51" customHeight="1">
      <c r="A233" s="30" t="s">
        <v>333</v>
      </c>
      <c r="B233" s="31"/>
      <c r="C233" s="25">
        <f>C232</f>
        <v>9600</v>
      </c>
      <c r="D233" s="17"/>
      <c r="E233" s="37"/>
      <c r="F233" s="27"/>
      <c r="G233" s="28" t="s">
        <v>183</v>
      </c>
      <c r="H233" s="21" t="s">
        <v>17</v>
      </c>
      <c r="T233" s="15" t="str">
        <f t="shared" si="6"/>
        <v> 85.59.1</v>
      </c>
    </row>
    <row r="234" spans="1:8" ht="80.25" customHeight="1">
      <c r="A234" s="23" t="s">
        <v>445</v>
      </c>
      <c r="B234" s="26">
        <v>2282</v>
      </c>
      <c r="C234" s="24">
        <v>22400</v>
      </c>
      <c r="D234" s="17" t="s">
        <v>669</v>
      </c>
      <c r="E234" s="37" t="s">
        <v>615</v>
      </c>
      <c r="F234" s="27" t="s">
        <v>16</v>
      </c>
      <c r="G234" s="28" t="s">
        <v>638</v>
      </c>
      <c r="H234" s="21"/>
    </row>
    <row r="235" spans="1:8" ht="18.75" customHeight="1">
      <c r="A235" s="32" t="s">
        <v>445</v>
      </c>
      <c r="B235" s="26">
        <v>2282</v>
      </c>
      <c r="C235" s="24">
        <v>4955</v>
      </c>
      <c r="D235" s="17" t="s">
        <v>637</v>
      </c>
      <c r="E235" s="37" t="s">
        <v>615</v>
      </c>
      <c r="F235" s="35" t="s">
        <v>573</v>
      </c>
      <c r="G235" s="28"/>
      <c r="H235" s="21"/>
    </row>
    <row r="236" spans="1:8" ht="18.75" customHeight="1">
      <c r="A236" s="30" t="s">
        <v>639</v>
      </c>
      <c r="B236" s="26"/>
      <c r="C236" s="25">
        <f>C234</f>
        <v>22400</v>
      </c>
      <c r="D236" s="17"/>
      <c r="E236" s="37"/>
      <c r="F236" s="35"/>
      <c r="G236" s="28"/>
      <c r="H236" s="21"/>
    </row>
    <row r="237" spans="1:20" ht="15.75">
      <c r="A237" s="30" t="s">
        <v>640</v>
      </c>
      <c r="B237" s="26"/>
      <c r="C237" s="25">
        <f>C235</f>
        <v>4955</v>
      </c>
      <c r="D237" s="17"/>
      <c r="E237" s="37"/>
      <c r="F237" s="35"/>
      <c r="G237" s="28"/>
      <c r="H237" s="21"/>
      <c r="T237" s="15" t="str">
        <f t="shared" si="6"/>
        <v>Всього К</v>
      </c>
    </row>
    <row r="238" spans="1:20" ht="47.25" customHeight="1">
      <c r="A238" s="30" t="s">
        <v>334</v>
      </c>
      <c r="B238" s="31"/>
      <c r="C238" s="25">
        <f>C236+C237</f>
        <v>27355</v>
      </c>
      <c r="D238" s="17"/>
      <c r="E238" s="37"/>
      <c r="F238" s="27"/>
      <c r="G238" s="28" t="s">
        <v>321</v>
      </c>
      <c r="H238" s="21" t="s">
        <v>17</v>
      </c>
      <c r="T238" s="15" t="str">
        <f t="shared" si="6"/>
        <v> 84.11.1</v>
      </c>
    </row>
    <row r="239" spans="1:20" ht="45" customHeight="1">
      <c r="A239" s="23" t="s">
        <v>446</v>
      </c>
      <c r="B239" s="26">
        <v>2800</v>
      </c>
      <c r="C239" s="24">
        <v>83171.4</v>
      </c>
      <c r="D239" s="17" t="s">
        <v>169</v>
      </c>
      <c r="E239" s="37" t="s">
        <v>615</v>
      </c>
      <c r="F239" s="27" t="s">
        <v>16</v>
      </c>
      <c r="G239" s="28" t="s">
        <v>322</v>
      </c>
      <c r="H239" s="21" t="s">
        <v>18</v>
      </c>
      <c r="T239" s="15" t="str">
        <f t="shared" si="6"/>
        <v> 84.11.1</v>
      </c>
    </row>
    <row r="240" spans="1:20" ht="44.25" customHeight="1">
      <c r="A240" s="23" t="s">
        <v>447</v>
      </c>
      <c r="B240" s="26">
        <v>2800</v>
      </c>
      <c r="C240" s="24">
        <v>5200</v>
      </c>
      <c r="D240" s="17" t="s">
        <v>170</v>
      </c>
      <c r="E240" s="37" t="s">
        <v>615</v>
      </c>
      <c r="F240" s="27" t="s">
        <v>16</v>
      </c>
      <c r="G240" s="28" t="s">
        <v>323</v>
      </c>
      <c r="H240" s="21" t="s">
        <v>17</v>
      </c>
      <c r="T240" s="15" t="str">
        <f t="shared" si="6"/>
        <v> 94.20.1</v>
      </c>
    </row>
    <row r="241" spans="1:20" ht="23.25" customHeight="1">
      <c r="A241" s="23" t="s">
        <v>448</v>
      </c>
      <c r="B241" s="26">
        <v>2800</v>
      </c>
      <c r="C241" s="24">
        <v>86128.5996</v>
      </c>
      <c r="D241" s="17" t="s">
        <v>171</v>
      </c>
      <c r="E241" s="37" t="s">
        <v>615</v>
      </c>
      <c r="F241" s="27" t="s">
        <v>16</v>
      </c>
      <c r="G241" s="28"/>
      <c r="H241" s="21"/>
      <c r="T241" s="15" t="str">
        <f t="shared" si="6"/>
        <v>Всього б</v>
      </c>
    </row>
    <row r="242" spans="1:20" ht="22.5" customHeight="1">
      <c r="A242" s="30" t="s">
        <v>335</v>
      </c>
      <c r="B242" s="31"/>
      <c r="C242" s="25">
        <f>C239+C241</f>
        <v>169299.99959999998</v>
      </c>
      <c r="D242" s="17"/>
      <c r="E242" s="37"/>
      <c r="F242" s="27"/>
      <c r="G242" s="28"/>
      <c r="H242" s="21"/>
      <c r="T242" s="15" t="str">
        <f t="shared" si="6"/>
        <v>Всього с</v>
      </c>
    </row>
    <row r="243" spans="1:20" ht="26.25" customHeight="1">
      <c r="A243" s="30" t="s">
        <v>336</v>
      </c>
      <c r="B243" s="31"/>
      <c r="C243" s="25">
        <f>C240</f>
        <v>5200</v>
      </c>
      <c r="D243" s="17"/>
      <c r="E243" s="37"/>
      <c r="F243" s="27"/>
      <c r="G243" s="28"/>
      <c r="H243" s="21"/>
      <c r="T243" s="15" t="str">
        <f t="shared" si="6"/>
        <v>Всього К</v>
      </c>
    </row>
    <row r="244" spans="1:20" ht="44.25" customHeight="1">
      <c r="A244" s="30" t="s">
        <v>337</v>
      </c>
      <c r="B244" s="31"/>
      <c r="C244" s="25">
        <f>C242+C243</f>
        <v>174499.99959999998</v>
      </c>
      <c r="D244" s="17"/>
      <c r="E244" s="37"/>
      <c r="F244" s="27"/>
      <c r="G244" s="28" t="s">
        <v>324</v>
      </c>
      <c r="H244" s="21" t="s">
        <v>18</v>
      </c>
      <c r="T244" s="15" t="str">
        <f t="shared" si="6"/>
        <v> ДСТУ Б.</v>
      </c>
    </row>
    <row r="245" spans="1:20" ht="51.75" customHeight="1">
      <c r="A245" s="23" t="s">
        <v>608</v>
      </c>
      <c r="B245" s="26">
        <v>3132</v>
      </c>
      <c r="C245" s="24">
        <v>500000</v>
      </c>
      <c r="D245" s="17" t="s">
        <v>172</v>
      </c>
      <c r="E245" s="37" t="s">
        <v>615</v>
      </c>
      <c r="F245" s="27" t="s">
        <v>16</v>
      </c>
      <c r="G245" s="28"/>
      <c r="H245" s="34" t="s">
        <v>18</v>
      </c>
      <c r="T245" s="15" t="str">
        <f t="shared" si="6"/>
        <v>Всьогосп</v>
      </c>
    </row>
    <row r="246" spans="1:8" ht="15.75">
      <c r="A246" s="30" t="s">
        <v>338</v>
      </c>
      <c r="B246" s="31"/>
      <c r="C246" s="25">
        <f>C245</f>
        <v>500000</v>
      </c>
      <c r="D246" s="17"/>
      <c r="E246" s="37"/>
      <c r="F246" s="27"/>
      <c r="G246" s="10"/>
      <c r="H246" s="10"/>
    </row>
    <row r="247" spans="1:8" ht="12.75">
      <c r="A247" s="4"/>
      <c r="B247" s="13"/>
      <c r="C247" s="5"/>
      <c r="D247" s="9"/>
      <c r="E247" s="9"/>
      <c r="F247" s="9"/>
      <c r="G247" s="11"/>
      <c r="H247" s="11"/>
    </row>
    <row r="248" spans="1:8" ht="12.75">
      <c r="A248" s="12" t="s">
        <v>670</v>
      </c>
      <c r="B248" s="2"/>
      <c r="C248" s="3"/>
      <c r="D248" s="3" t="s">
        <v>5</v>
      </c>
      <c r="E248" s="3"/>
      <c r="F248" s="3" t="s">
        <v>6</v>
      </c>
      <c r="G248" s="11"/>
      <c r="H248" s="11"/>
    </row>
    <row r="249" spans="1:8" ht="12.75">
      <c r="A249" s="11" t="s">
        <v>4</v>
      </c>
      <c r="B249" s="2"/>
      <c r="C249" s="3"/>
      <c r="D249" s="3" t="s">
        <v>7</v>
      </c>
      <c r="E249" s="3"/>
      <c r="F249" s="3"/>
      <c r="G249" s="15"/>
      <c r="H249" s="15"/>
    </row>
    <row r="250" spans="1:8" ht="12.75">
      <c r="A250" s="22"/>
      <c r="G250" s="15"/>
      <c r="H250" s="15"/>
    </row>
    <row r="251" spans="1:8" ht="12.75">
      <c r="A251" s="22"/>
      <c r="G251" s="15"/>
      <c r="H251" s="15"/>
    </row>
    <row r="252" spans="1:8" ht="12.75">
      <c r="A252" s="22"/>
      <c r="G252" s="15"/>
      <c r="H252" s="15"/>
    </row>
    <row r="253" spans="1:8" ht="12.75">
      <c r="A253" s="22"/>
      <c r="G253" s="15"/>
      <c r="H253" s="15"/>
    </row>
    <row r="254" spans="1:8" ht="12.75">
      <c r="A254" s="22"/>
      <c r="G254" s="15"/>
      <c r="H254" s="15"/>
    </row>
    <row r="255" spans="1:8" ht="12.75">
      <c r="A255" s="22"/>
      <c r="G255" s="15"/>
      <c r="H255" s="15"/>
    </row>
    <row r="256" spans="1:8" ht="12.75">
      <c r="A256" s="22"/>
      <c r="G256" s="15"/>
      <c r="H256" s="15"/>
    </row>
    <row r="257" spans="1:8" ht="12.75">
      <c r="A257" s="22"/>
      <c r="G257" s="15"/>
      <c r="H257" s="15"/>
    </row>
    <row r="258" spans="1:8" ht="12.75">
      <c r="A258" s="22"/>
      <c r="G258" s="15"/>
      <c r="H258" s="15"/>
    </row>
    <row r="259" spans="1:8" ht="12.75">
      <c r="A259" s="22"/>
      <c r="G259" s="15"/>
      <c r="H259" s="15"/>
    </row>
    <row r="260" spans="1:8" ht="12.75">
      <c r="A260" s="22"/>
      <c r="G260" s="15"/>
      <c r="H260" s="15"/>
    </row>
    <row r="261" spans="1:8" ht="12.75">
      <c r="A261" s="22"/>
      <c r="G261" s="15"/>
      <c r="H261" s="15"/>
    </row>
    <row r="262" spans="1:8" ht="12.75">
      <c r="A262" s="22"/>
      <c r="G262" s="15"/>
      <c r="H262" s="15"/>
    </row>
    <row r="263" spans="1:8" ht="12.75">
      <c r="A263" s="22"/>
      <c r="G263" s="15"/>
      <c r="H263" s="15"/>
    </row>
    <row r="264" spans="1:8" ht="12.75">
      <c r="A264" s="22"/>
      <c r="G264" s="15"/>
      <c r="H264" s="15"/>
    </row>
    <row r="265" spans="1:8" ht="12.75">
      <c r="A265" s="22"/>
      <c r="G265" s="15"/>
      <c r="H265" s="15"/>
    </row>
    <row r="266" spans="1:8" ht="12.75">
      <c r="A266" s="22"/>
      <c r="G266" s="15"/>
      <c r="H266" s="15"/>
    </row>
    <row r="267" spans="1:8" ht="12.75">
      <c r="A267" s="22"/>
      <c r="G267" s="15"/>
      <c r="H267" s="15"/>
    </row>
    <row r="268" spans="1:8" ht="12.75">
      <c r="A268" s="22"/>
      <c r="G268" s="15"/>
      <c r="H268" s="15"/>
    </row>
    <row r="269" spans="1:8" ht="12.75">
      <c r="A269" s="22"/>
      <c r="G269" s="15"/>
      <c r="H269" s="15"/>
    </row>
    <row r="270" spans="1:8" ht="12.75">
      <c r="A270" s="22"/>
      <c r="G270" s="15"/>
      <c r="H270" s="15"/>
    </row>
    <row r="271" spans="1:8" ht="12.75">
      <c r="A271" s="22"/>
      <c r="G271" s="15"/>
      <c r="H271" s="15"/>
    </row>
    <row r="272" spans="1:8" ht="12.75">
      <c r="A272" s="22"/>
      <c r="G272" s="15"/>
      <c r="H272" s="15"/>
    </row>
    <row r="273" spans="1:8" ht="12.75">
      <c r="A273" s="22"/>
      <c r="G273" s="15"/>
      <c r="H273" s="15"/>
    </row>
    <row r="274" spans="1:8" ht="12.75">
      <c r="A274" s="22"/>
      <c r="G274" s="15"/>
      <c r="H274" s="15"/>
    </row>
    <row r="275" spans="1:8" ht="12.75">
      <c r="A275" s="22"/>
      <c r="G275" s="15"/>
      <c r="H275" s="15"/>
    </row>
    <row r="276" spans="1:8" ht="12.75">
      <c r="A276" s="22"/>
      <c r="G276" s="15"/>
      <c r="H276" s="15"/>
    </row>
    <row r="277" spans="1:8" ht="12.75">
      <c r="A277" s="22"/>
      <c r="G277" s="15"/>
      <c r="H277" s="15"/>
    </row>
    <row r="278" spans="1:8" ht="12.75">
      <c r="A278" s="22"/>
      <c r="G278" s="15"/>
      <c r="H278" s="15"/>
    </row>
    <row r="279" spans="1:8" ht="12.75">
      <c r="A279" s="22"/>
      <c r="G279" s="15"/>
      <c r="H279" s="15"/>
    </row>
    <row r="280" spans="1:8" ht="12.75">
      <c r="A280" s="22"/>
      <c r="G280" s="15"/>
      <c r="H280" s="15"/>
    </row>
    <row r="281" spans="1:8" ht="12.75">
      <c r="A281" s="22"/>
      <c r="G281" s="15"/>
      <c r="H281" s="15"/>
    </row>
    <row r="282" spans="1:8" ht="12.75">
      <c r="A282" s="22"/>
      <c r="G282" s="15"/>
      <c r="H282" s="15"/>
    </row>
    <row r="283" ht="12.75">
      <c r="A283" s="22"/>
    </row>
  </sheetData>
  <sheetProtection/>
  <mergeCells count="2">
    <mergeCell ref="C7:D7"/>
    <mergeCell ref="C8:D8"/>
  </mergeCells>
  <printOptions/>
  <pageMargins left="0.31496062992125984" right="0.11811023622047245" top="0.35433070866141736" bottom="0.15748031496062992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2016-03-31T11:49:22Z</cp:lastPrinted>
  <dcterms:created xsi:type="dcterms:W3CDTF">1996-10-08T23:32:33Z</dcterms:created>
  <dcterms:modified xsi:type="dcterms:W3CDTF">2016-03-31T11:49:28Z</dcterms:modified>
  <cp:category/>
  <cp:version/>
  <cp:contentType/>
  <cp:contentStatus/>
</cp:coreProperties>
</file>